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0_skola\0_Skola\6_zastupce\_Rok_2024_25\Maturitní zkouška\Jaro 2025\Dokumenty\Formulář k četbě\"/>
    </mc:Choice>
  </mc:AlternateContent>
  <bookViews>
    <workbookView xWindow="0" yWindow="0" windowWidth="20820" windowHeight="12300" tabRatio="614" activeTab="1"/>
  </bookViews>
  <sheets>
    <sheet name="vyber" sheetId="1" r:id="rId1"/>
    <sheet name="kanon" sheetId="2" r:id="rId2"/>
    <sheet name="tisk" sheetId="3" r:id="rId3"/>
  </sheets>
  <definedNames>
    <definedName name="__xlnm._FilterDatabase" localSheetId="1">kanon!$A$1:$H$66</definedName>
    <definedName name="__xlnm._FilterDatabase" localSheetId="0">#N/A</definedName>
    <definedName name="__xlnm._FilterDatabase_1">kanon!$A$1:$H$66</definedName>
    <definedName name="_xlnm._FilterDatabase" localSheetId="1" hidden="1">kanon!$A$1:$H$66</definedName>
    <definedName name="Třída" localSheetId="0">vyber!$C$43:$C$47</definedName>
    <definedName name="Z_0C1A0BF3_30C1_459D_BC80_518D0CF8F3AE_.wvu.FilterData" localSheetId="1">kanon!$D$1:$E$66</definedName>
  </definedNames>
  <calcPr calcId="162913"/>
</workbook>
</file>

<file path=xl/calcChain.xml><?xml version="1.0" encoding="utf-8"?>
<calcChain xmlns="http://schemas.openxmlformats.org/spreadsheetml/2006/main">
  <c r="G45" i="2" l="1"/>
  <c r="G31" i="2"/>
  <c r="G32" i="2"/>
  <c r="G33" i="2"/>
  <c r="G34" i="2"/>
  <c r="G30" i="2"/>
  <c r="H31" i="2"/>
  <c r="H51" i="2" l="1"/>
  <c r="H17" i="2"/>
  <c r="C37" i="3" l="1"/>
  <c r="E8" i="3" l="1"/>
  <c r="C10" i="3" l="1"/>
  <c r="H66" i="2" l="1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G54" i="2"/>
  <c r="H53" i="2"/>
  <c r="G53" i="2"/>
  <c r="H52" i="2"/>
  <c r="G52" i="2"/>
  <c r="G51" i="2"/>
  <c r="H50" i="2"/>
  <c r="G50" i="2"/>
  <c r="G49" i="2"/>
  <c r="H48" i="2"/>
  <c r="G48" i="2"/>
  <c r="H47" i="2"/>
  <c r="G47" i="2"/>
  <c r="H46" i="2"/>
  <c r="G46" i="2"/>
  <c r="H44" i="2"/>
  <c r="G44" i="2"/>
  <c r="H43" i="2"/>
  <c r="G43" i="2"/>
  <c r="H42" i="2"/>
  <c r="G42" i="2"/>
  <c r="G41" i="2"/>
  <c r="G40" i="2"/>
  <c r="H39" i="2"/>
  <c r="G39" i="2"/>
  <c r="H38" i="2"/>
  <c r="G38" i="2"/>
  <c r="H37" i="2"/>
  <c r="G37" i="2"/>
  <c r="H36" i="2"/>
  <c r="G36" i="2"/>
  <c r="H35" i="2"/>
  <c r="G35" i="2"/>
  <c r="H34" i="2"/>
  <c r="H33" i="2"/>
  <c r="H32" i="2"/>
  <c r="H30" i="2"/>
  <c r="H29" i="2"/>
  <c r="G29" i="2"/>
  <c r="H28" i="2"/>
  <c r="G28" i="2"/>
  <c r="H27" i="2"/>
  <c r="G27" i="2"/>
  <c r="H26" i="2"/>
  <c r="G26" i="2"/>
  <c r="H25" i="2"/>
  <c r="G25" i="2"/>
  <c r="G24" i="2"/>
  <c r="H23" i="2"/>
  <c r="G23" i="2"/>
  <c r="G22" i="2"/>
  <c r="G21" i="2"/>
  <c r="H20" i="2"/>
  <c r="G20" i="2"/>
  <c r="G19" i="2"/>
  <c r="H18" i="2"/>
  <c r="G18" i="2"/>
  <c r="G17" i="2"/>
  <c r="H16" i="2"/>
  <c r="G16" i="2"/>
  <c r="H15" i="2"/>
  <c r="G15" i="2"/>
  <c r="H14" i="2"/>
  <c r="G14" i="2"/>
  <c r="H13" i="2"/>
  <c r="G13" i="2"/>
  <c r="G12" i="2"/>
  <c r="H11" i="2"/>
  <c r="G11" i="2"/>
  <c r="H10" i="2"/>
  <c r="G10" i="2"/>
  <c r="G9" i="2"/>
  <c r="G8" i="2"/>
  <c r="H7" i="2"/>
  <c r="G7" i="2"/>
  <c r="G6" i="2"/>
  <c r="G5" i="2"/>
  <c r="H4" i="2"/>
  <c r="G4" i="2"/>
  <c r="G3" i="2"/>
  <c r="H2" i="2"/>
  <c r="G2" i="2"/>
  <c r="F14" i="3" l="1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B21" i="1"/>
  <c r="B14" i="3" s="1"/>
  <c r="C21" i="1"/>
  <c r="C14" i="3" s="1"/>
  <c r="D21" i="1"/>
  <c r="D14" i="3" s="1"/>
  <c r="E21" i="1"/>
  <c r="F21" i="1"/>
  <c r="H21" i="1"/>
  <c r="B22" i="1"/>
  <c r="B15" i="3" s="1"/>
  <c r="C22" i="1"/>
  <c r="C15" i="3" s="1"/>
  <c r="D22" i="1"/>
  <c r="D15" i="3" s="1"/>
  <c r="E22" i="1"/>
  <c r="F22" i="1"/>
  <c r="H22" i="1"/>
  <c r="B23" i="1"/>
  <c r="B16" i="3" s="1"/>
  <c r="C23" i="1"/>
  <c r="C16" i="3" s="1"/>
  <c r="D23" i="1"/>
  <c r="D16" i="3" s="1"/>
  <c r="E23" i="1"/>
  <c r="F23" i="1"/>
  <c r="H23" i="1"/>
  <c r="B24" i="1"/>
  <c r="B17" i="3" s="1"/>
  <c r="C24" i="1"/>
  <c r="C17" i="3" s="1"/>
  <c r="D24" i="1"/>
  <c r="D17" i="3" s="1"/>
  <c r="E24" i="1"/>
  <c r="F24" i="1"/>
  <c r="H24" i="1"/>
  <c r="B25" i="1"/>
  <c r="B18" i="3" s="1"/>
  <c r="C25" i="1"/>
  <c r="C18" i="3" s="1"/>
  <c r="D25" i="1"/>
  <c r="D18" i="3" s="1"/>
  <c r="E25" i="1"/>
  <c r="F25" i="1"/>
  <c r="H25" i="1"/>
  <c r="B26" i="1"/>
  <c r="B19" i="3" s="1"/>
  <c r="C26" i="1"/>
  <c r="C19" i="3" s="1"/>
  <c r="D26" i="1"/>
  <c r="D19" i="3" s="1"/>
  <c r="E26" i="1"/>
  <c r="F26" i="1"/>
  <c r="H26" i="1"/>
  <c r="B27" i="1"/>
  <c r="B20" i="3" s="1"/>
  <c r="C27" i="1"/>
  <c r="C20" i="3" s="1"/>
  <c r="D27" i="1"/>
  <c r="D20" i="3" s="1"/>
  <c r="E27" i="1"/>
  <c r="F27" i="1"/>
  <c r="H27" i="1"/>
  <c r="B28" i="1"/>
  <c r="B21" i="3" s="1"/>
  <c r="C28" i="1"/>
  <c r="C21" i="3" s="1"/>
  <c r="D28" i="1"/>
  <c r="D21" i="3" s="1"/>
  <c r="E28" i="1"/>
  <c r="F28" i="1"/>
  <c r="H28" i="1"/>
  <c r="B29" i="1"/>
  <c r="B22" i="3" s="1"/>
  <c r="C29" i="1"/>
  <c r="C22" i="3" s="1"/>
  <c r="D29" i="1"/>
  <c r="D22" i="3" s="1"/>
  <c r="E29" i="1"/>
  <c r="F29" i="1"/>
  <c r="H29" i="1"/>
  <c r="B30" i="1"/>
  <c r="B23" i="3" s="1"/>
  <c r="C30" i="1"/>
  <c r="C23" i="3" s="1"/>
  <c r="D30" i="1"/>
  <c r="D23" i="3" s="1"/>
  <c r="E30" i="1"/>
  <c r="F30" i="1"/>
  <c r="H30" i="1"/>
  <c r="B31" i="1"/>
  <c r="B24" i="3" s="1"/>
  <c r="C31" i="1"/>
  <c r="C24" i="3" s="1"/>
  <c r="D31" i="1"/>
  <c r="D24" i="3" s="1"/>
  <c r="E31" i="1"/>
  <c r="F31" i="1"/>
  <c r="H31" i="1"/>
  <c r="B32" i="1"/>
  <c r="B25" i="3" s="1"/>
  <c r="C32" i="1"/>
  <c r="C25" i="3" s="1"/>
  <c r="D32" i="1"/>
  <c r="D25" i="3" s="1"/>
  <c r="E32" i="1"/>
  <c r="F32" i="1"/>
  <c r="H32" i="1"/>
  <c r="B33" i="1"/>
  <c r="B26" i="3" s="1"/>
  <c r="C33" i="1"/>
  <c r="C26" i="3" s="1"/>
  <c r="D33" i="1"/>
  <c r="D26" i="3" s="1"/>
  <c r="E33" i="1"/>
  <c r="F33" i="1"/>
  <c r="H33" i="1"/>
  <c r="B34" i="1"/>
  <c r="B27" i="3" s="1"/>
  <c r="C34" i="1"/>
  <c r="C27" i="3" s="1"/>
  <c r="D34" i="1"/>
  <c r="D27" i="3" s="1"/>
  <c r="E34" i="1"/>
  <c r="F34" i="1"/>
  <c r="H34" i="1"/>
  <c r="B35" i="1"/>
  <c r="B28" i="3" s="1"/>
  <c r="C35" i="1"/>
  <c r="C28" i="3" s="1"/>
  <c r="D35" i="1"/>
  <c r="D28" i="3" s="1"/>
  <c r="E35" i="1"/>
  <c r="F35" i="1"/>
  <c r="H35" i="1"/>
  <c r="B36" i="1"/>
  <c r="B29" i="3" s="1"/>
  <c r="C36" i="1"/>
  <c r="C29" i="3" s="1"/>
  <c r="D36" i="1"/>
  <c r="D29" i="3" s="1"/>
  <c r="E36" i="1"/>
  <c r="F36" i="1"/>
  <c r="H36" i="1"/>
  <c r="B37" i="1"/>
  <c r="B30" i="3" s="1"/>
  <c r="C37" i="1"/>
  <c r="C30" i="3" s="1"/>
  <c r="D37" i="1"/>
  <c r="D30" i="3" s="1"/>
  <c r="E37" i="1"/>
  <c r="F37" i="1"/>
  <c r="H37" i="1"/>
  <c r="B38" i="1"/>
  <c r="B31" i="3" s="1"/>
  <c r="C38" i="1"/>
  <c r="C31" i="3" s="1"/>
  <c r="D38" i="1"/>
  <c r="D31" i="3" s="1"/>
  <c r="E38" i="1"/>
  <c r="F38" i="1"/>
  <c r="H38" i="1"/>
  <c r="B39" i="1"/>
  <c r="B32" i="3" s="1"/>
  <c r="C39" i="1"/>
  <c r="C32" i="3" s="1"/>
  <c r="D39" i="1"/>
  <c r="D32" i="3" s="1"/>
  <c r="E39" i="1"/>
  <c r="F39" i="1"/>
  <c r="H39" i="1"/>
  <c r="B40" i="1"/>
  <c r="B33" i="3" s="1"/>
  <c r="C40" i="1"/>
  <c r="C33" i="3" s="1"/>
  <c r="D40" i="1"/>
  <c r="D33" i="3" s="1"/>
  <c r="E40" i="1"/>
  <c r="F40" i="1"/>
  <c r="H40" i="1"/>
  <c r="I39" i="1" l="1"/>
  <c r="J39" i="1" s="1"/>
  <c r="I37" i="1"/>
  <c r="J37" i="1" s="1"/>
  <c r="I35" i="1"/>
  <c r="J35" i="1" s="1"/>
  <c r="I33" i="1"/>
  <c r="J33" i="1" s="1"/>
  <c r="I25" i="1"/>
  <c r="J25" i="1" s="1"/>
  <c r="F15" i="1"/>
  <c r="D15" i="1" s="1"/>
  <c r="I29" i="1"/>
  <c r="J29" i="1" s="1"/>
  <c r="I27" i="1"/>
  <c r="J27" i="1" s="1"/>
  <c r="I31" i="1"/>
  <c r="J31" i="1" s="1"/>
  <c r="I23" i="1"/>
  <c r="J23" i="1" s="1"/>
  <c r="I40" i="1"/>
  <c r="J40" i="1" s="1"/>
  <c r="I38" i="1"/>
  <c r="J38" i="1" s="1"/>
  <c r="I21" i="1"/>
  <c r="J21" i="1" s="1"/>
  <c r="F16" i="1"/>
  <c r="D16" i="1" s="1"/>
  <c r="E13" i="1"/>
  <c r="D13" i="1" s="1"/>
  <c r="I36" i="1"/>
  <c r="J36" i="1" s="1"/>
  <c r="E12" i="1"/>
  <c r="D12" i="1" s="1"/>
  <c r="E14" i="1"/>
  <c r="D14" i="1" s="1"/>
  <c r="B19" i="1"/>
  <c r="I32" i="1"/>
  <c r="J32" i="1" s="1"/>
  <c r="I30" i="1"/>
  <c r="J30" i="1" s="1"/>
  <c r="I28" i="1"/>
  <c r="J28" i="1" s="1"/>
  <c r="I24" i="1"/>
  <c r="J24" i="1" s="1"/>
  <c r="I22" i="1"/>
  <c r="J22" i="1" s="1"/>
  <c r="F18" i="1"/>
  <c r="D18" i="1" s="1"/>
  <c r="I34" i="1"/>
  <c r="J34" i="1" s="1"/>
  <c r="I26" i="1"/>
  <c r="J26" i="1" s="1"/>
  <c r="F17" i="1"/>
  <c r="D17" i="1" s="1"/>
  <c r="D19" i="1" l="1"/>
  <c r="C11" i="3"/>
</calcChain>
</file>

<file path=xl/sharedStrings.xml><?xml version="1.0" encoding="utf-8"?>
<sst xmlns="http://schemas.openxmlformats.org/spreadsheetml/2006/main" count="252" uniqueCount="172">
  <si>
    <t>Zkontrolujte, zda jste splnili všechny podmínky pro výběr (u všech vám svítí "SPLNĚNO").</t>
  </si>
  <si>
    <t>Běžte na list "tisk", tento list vytiskněte, podepište a odevzdejte svému vyučujícímu českého jazyka.</t>
  </si>
  <si>
    <t>Jméno:</t>
  </si>
  <si>
    <t>Příjmení:</t>
  </si>
  <si>
    <t>Třída:</t>
  </si>
  <si>
    <t>Musí být vybráno:</t>
  </si>
  <si>
    <t>Alespoň dvě prozaická díla.</t>
  </si>
  <si>
    <t>Alespoň dvě poezie.</t>
  </si>
  <si>
    <t>Alespoň dvě dramata.</t>
  </si>
  <si>
    <t>Alespoň dvě díla z oblasti číslo 1.</t>
  </si>
  <si>
    <t>Alespoň tři díla z oblasti číslo 2.</t>
  </si>
  <si>
    <t>Alespoň čtyři díla z oblasti číslo 3.</t>
  </si>
  <si>
    <t>Alespoň pět děl z oblasti číslo 4.</t>
  </si>
  <si>
    <t>Číslo</t>
  </si>
  <si>
    <t>Kód</t>
  </si>
  <si>
    <t>Autor</t>
  </si>
  <si>
    <t>Dílo</t>
  </si>
  <si>
    <t>Žánr</t>
  </si>
  <si>
    <t>Oblast</t>
  </si>
  <si>
    <t>4.A  (vyučující Mgr. Kupková)</t>
  </si>
  <si>
    <t>4.B  (vyučující Mgr. Kupková)</t>
  </si>
  <si>
    <t>4.C  (vyučující Mgr. Kupková)</t>
  </si>
  <si>
    <t>4.D  (vyučující Mgr. Sendlerová)</t>
  </si>
  <si>
    <t>4.E  (vyučující Mgr. Rešková)</t>
  </si>
  <si>
    <t>c_kanonu</t>
  </si>
  <si>
    <t>c_oblasti</t>
  </si>
  <si>
    <t>c_dila</t>
  </si>
  <si>
    <t>zanr_znacka</t>
  </si>
  <si>
    <t>kanon_kod</t>
  </si>
  <si>
    <t>Poezie/Drama</t>
  </si>
  <si>
    <t>Nevyplněn</t>
  </si>
  <si>
    <t>Nevyplněno</t>
  </si>
  <si>
    <t>X</t>
  </si>
  <si>
    <t>D</t>
  </si>
  <si>
    <t>P</t>
  </si>
  <si>
    <t>Seznam literárních děl pro ústní maturitní zkoušku</t>
  </si>
  <si>
    <t>Český jazyk a literatura</t>
  </si>
  <si>
    <t>Jméno a příjmení:</t>
  </si>
  <si>
    <t>podpis vyučujícího</t>
  </si>
  <si>
    <t>podpis studenta</t>
  </si>
  <si>
    <t xml:space="preserve">Francois Villon </t>
  </si>
  <si>
    <t xml:space="preserve">Giovanni Boccaccio </t>
  </si>
  <si>
    <t xml:space="preserve">William Shakespeare </t>
  </si>
  <si>
    <t>Moliére</t>
  </si>
  <si>
    <t xml:space="preserve">Charles Baudelaire </t>
  </si>
  <si>
    <t xml:space="preserve">Victor Hugo </t>
  </si>
  <si>
    <t xml:space="preserve">Honoré de Balzac </t>
  </si>
  <si>
    <t xml:space="preserve">Émile Zola </t>
  </si>
  <si>
    <t xml:space="preserve">Karel Hynek Mácha </t>
  </si>
  <si>
    <t xml:space="preserve">Karel Jaromír Erben </t>
  </si>
  <si>
    <t xml:space="preserve">František Ladislav Čelakovský </t>
  </si>
  <si>
    <t xml:space="preserve">Karel Havlíček Borovský </t>
  </si>
  <si>
    <t xml:space="preserve">Jan Neruda </t>
  </si>
  <si>
    <t xml:space="preserve">Božena Němcová </t>
  </si>
  <si>
    <t xml:space="preserve">Karel Josef Šlejhar </t>
  </si>
  <si>
    <t xml:space="preserve">Ladislav Stroupežnický </t>
  </si>
  <si>
    <t xml:space="preserve">Alois a Vilém Mrštíkové </t>
  </si>
  <si>
    <t xml:space="preserve">Oscar Wilde </t>
  </si>
  <si>
    <t xml:space="preserve">E. M. Remarque </t>
  </si>
  <si>
    <t xml:space="preserve">Ernest Hemingway </t>
  </si>
  <si>
    <t xml:space="preserve">Romain Rolland </t>
  </si>
  <si>
    <t xml:space="preserve">George Orwell </t>
  </si>
  <si>
    <t xml:space="preserve">Jack Kerouac </t>
  </si>
  <si>
    <t xml:space="preserve">John Steinbeck </t>
  </si>
  <si>
    <t xml:space="preserve">Gabriel García Márquez </t>
  </si>
  <si>
    <t xml:space="preserve">J. R. R. Tolkien </t>
  </si>
  <si>
    <t xml:space="preserve">William Styron </t>
  </si>
  <si>
    <t xml:space="preserve">George Bernard Shaw </t>
  </si>
  <si>
    <t xml:space="preserve">Ken Kesey </t>
  </si>
  <si>
    <t xml:space="preserve">Alexandr Isajevič Solženicyn </t>
  </si>
  <si>
    <t xml:space="preserve">Jiří Wolker </t>
  </si>
  <si>
    <t xml:space="preserve">Petr Bezruč </t>
  </si>
  <si>
    <t xml:space="preserve">Josef Kainar </t>
  </si>
  <si>
    <t xml:space="preserve">Karel Čapek </t>
  </si>
  <si>
    <t xml:space="preserve">Karel Poláček </t>
  </si>
  <si>
    <t xml:space="preserve">Vladislav Vančura </t>
  </si>
  <si>
    <t xml:space="preserve">Ivan Olbracht </t>
  </si>
  <si>
    <t xml:space="preserve">Bohumil Hrabal </t>
  </si>
  <si>
    <t xml:space="preserve">Ota Pavel </t>
  </si>
  <si>
    <t xml:space="preserve">Arnošt Lustig </t>
  </si>
  <si>
    <t xml:space="preserve">Ladislav Fuks </t>
  </si>
  <si>
    <t xml:space="preserve">Viktor Dyk </t>
  </si>
  <si>
    <t xml:space="preserve">Milan Kundera </t>
  </si>
  <si>
    <t xml:space="preserve">Václav Havel </t>
  </si>
  <si>
    <t xml:space="preserve">Michal Viewegh </t>
  </si>
  <si>
    <t>Květa Legátová</t>
  </si>
  <si>
    <t>ve školním roce</t>
  </si>
  <si>
    <t xml:space="preserve">1   Epos o Gilgamešovi </t>
  </si>
  <si>
    <t>Škol.rok:</t>
  </si>
  <si>
    <t>Pokyny pro vyplnění /zelená pole/</t>
  </si>
  <si>
    <t>Vyplňte své jméno, příjmení , svoji třídu a školní rok.</t>
  </si>
  <si>
    <t>Vyberte si díla z listu s názven "kanon" / roleta vpravo/a zadejte čísla těchto děl do listu "vyber" do zelených polí na řádcích 21-40.</t>
  </si>
  <si>
    <t xml:space="preserve">V Rožnově p. R. , dne : </t>
  </si>
  <si>
    <t xml:space="preserve">2   Dekameron </t>
  </si>
  <si>
    <t xml:space="preserve">3   Romeo a Julie </t>
  </si>
  <si>
    <t xml:space="preserve">4   Velký testament (Závěť) </t>
  </si>
  <si>
    <t>5   Lakomec</t>
  </si>
  <si>
    <t xml:space="preserve">Daniel Defoe </t>
  </si>
  <si>
    <t>Poezie</t>
  </si>
  <si>
    <t xml:space="preserve">Drama </t>
  </si>
  <si>
    <t xml:space="preserve">8  Otec Goriot </t>
  </si>
  <si>
    <t>9  Zabiják</t>
  </si>
  <si>
    <t>10  Máj</t>
  </si>
  <si>
    <t xml:space="preserve">11  Kytice </t>
  </si>
  <si>
    <t xml:space="preserve">12  Ohlas písní českých </t>
  </si>
  <si>
    <t xml:space="preserve">13  Tyrolské elegie </t>
  </si>
  <si>
    <t>14  Křest svatého Vladimíra</t>
  </si>
  <si>
    <t xml:space="preserve">15  Povídky malostranské </t>
  </si>
  <si>
    <t xml:space="preserve">18  Kuře melancholik </t>
  </si>
  <si>
    <t>19  Maryša</t>
  </si>
  <si>
    <t xml:space="preserve">20  Naši furianti </t>
  </si>
  <si>
    <t>Jaroslav Vrchlický</t>
  </si>
  <si>
    <t xml:space="preserve">21 Noc na Karlštejně </t>
  </si>
  <si>
    <t xml:space="preserve">22 Revizor </t>
  </si>
  <si>
    <t xml:space="preserve">23 Povídky </t>
  </si>
  <si>
    <t>24 Obraz Doriana Graye</t>
  </si>
  <si>
    <t xml:space="preserve">25  Na západní frontě klid </t>
  </si>
  <si>
    <t xml:space="preserve">26  Stařec a moře </t>
  </si>
  <si>
    <t xml:space="preserve">Franz Kafka </t>
  </si>
  <si>
    <t xml:space="preserve">28  Petr a Lucie </t>
  </si>
  <si>
    <t xml:space="preserve">Robert Merle </t>
  </si>
  <si>
    <t>Umberto Eco</t>
  </si>
  <si>
    <t xml:space="preserve">Douglas Adams </t>
  </si>
  <si>
    <t>Winston Groom</t>
  </si>
  <si>
    <t xml:space="preserve">Zdeněk Svěrák, Ladislav Smoljak </t>
  </si>
  <si>
    <t xml:space="preserve">Josef Škvorecký </t>
  </si>
  <si>
    <t xml:space="preserve">Petr Šabach </t>
  </si>
  <si>
    <t xml:space="preserve">17  Květy zla </t>
  </si>
  <si>
    <t xml:space="preserve">27  Proměna </t>
  </si>
  <si>
    <t>6  Robinson Crusoe</t>
  </si>
  <si>
    <t xml:space="preserve">7  Chrám Matky Boží v Paříži </t>
  </si>
  <si>
    <t xml:space="preserve">16  V zámku a v podzámčí </t>
  </si>
  <si>
    <t xml:space="preserve">Edgar Allan Poe </t>
  </si>
  <si>
    <t xml:space="preserve">Nikolaj Vasiljevič Gogol </t>
  </si>
  <si>
    <t>Antoine de Saint-Exupéry</t>
  </si>
  <si>
    <t>29  Malý princ</t>
  </si>
  <si>
    <t>Frederik Backman</t>
  </si>
  <si>
    <t>43 Muž jménem Ove</t>
  </si>
  <si>
    <t xml:space="preserve">30  Farma zvířat </t>
  </si>
  <si>
    <t xml:space="preserve">31 Smrt je mým řemeslem </t>
  </si>
  <si>
    <t xml:space="preserve">32  Na cestě </t>
  </si>
  <si>
    <t xml:space="preserve">33  O myších a lidech </t>
  </si>
  <si>
    <t xml:space="preserve">34  Sophiina volba </t>
  </si>
  <si>
    <t>35 Kronika ohlášené smrti</t>
  </si>
  <si>
    <t xml:space="preserve">36 Jméno růže </t>
  </si>
  <si>
    <t xml:space="preserve">37  Společenstvo prstenu </t>
  </si>
  <si>
    <t>38  Pygmalion</t>
  </si>
  <si>
    <t xml:space="preserve">39  Vyhoďme ho z kola ven </t>
  </si>
  <si>
    <t xml:space="preserve">40  Jeden den Ivana Děnisoviče </t>
  </si>
  <si>
    <t>41  Stopařův průvodce po Galaxii -1.díl</t>
  </si>
  <si>
    <t xml:space="preserve">42  Forrest Gump </t>
  </si>
  <si>
    <t xml:space="preserve">44  Těžká hodina </t>
  </si>
  <si>
    <t xml:space="preserve">45  Slezské písně </t>
  </si>
  <si>
    <t xml:space="preserve">46  Lazar a píseň </t>
  </si>
  <si>
    <t>47  R. U. R</t>
  </si>
  <si>
    <t xml:space="preserve">48  Bílá nemoc </t>
  </si>
  <si>
    <t xml:space="preserve">49  Bylo nás pět </t>
  </si>
  <si>
    <t xml:space="preserve">50  Rozmarné léto </t>
  </si>
  <si>
    <t xml:space="preserve">51  Nikola Šuhaj loupežník </t>
  </si>
  <si>
    <t>52  Dlouhý, Široký a Krátkozraký</t>
  </si>
  <si>
    <t>53  Postřižiny</t>
  </si>
  <si>
    <t xml:space="preserve">54  Ostře sledované vlaky </t>
  </si>
  <si>
    <t>55  Smrt krásných srnců</t>
  </si>
  <si>
    <t xml:space="preserve">56  Modlitba pro Kateřinu Horovitzovou </t>
  </si>
  <si>
    <t>57 Spalovač mrtvol</t>
  </si>
  <si>
    <t>58  Krysař</t>
  </si>
  <si>
    <t xml:space="preserve">59  Směšné lásky </t>
  </si>
  <si>
    <t xml:space="preserve">60 Tankový prapor </t>
  </si>
  <si>
    <t xml:space="preserve">61  Audience </t>
  </si>
  <si>
    <t xml:space="preserve">62 Báječná léta pod psa </t>
  </si>
  <si>
    <t>63  Jozova Hanule</t>
  </si>
  <si>
    <t>64 Hovno hoří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</si>
</sst>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2"/>
      <color indexed="9"/>
      <name val="Calibri"/>
      <family val="2"/>
      <charset val="238"/>
    </font>
    <font>
      <sz val="11"/>
      <name val="Calibri"/>
      <family val="2"/>
      <charset val="238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4"/>
      <name val="Calibri"/>
      <family val="2"/>
      <charset val="238"/>
    </font>
    <font>
      <b/>
      <sz val="22"/>
      <name val="Calibri"/>
      <family val="2"/>
      <charset val="238"/>
    </font>
    <font>
      <sz val="10"/>
      <name val="Arial"/>
      <family val="2"/>
      <charset val="238"/>
    </font>
    <font>
      <sz val="16"/>
      <name val="Calibri"/>
      <family val="2"/>
      <charset val="238"/>
    </font>
    <font>
      <b/>
      <sz val="16"/>
      <name val="Calibri"/>
      <family val="2"/>
      <charset val="238"/>
    </font>
    <font>
      <sz val="10"/>
      <color rgb="FF00B050"/>
      <name val="Arial"/>
      <family val="2"/>
      <charset val="238"/>
    </font>
    <font>
      <sz val="11.5"/>
      <color rgb="FF00B050"/>
      <name val="Calibri"/>
      <family val="2"/>
      <charset val="238"/>
    </font>
    <font>
      <sz val="10"/>
      <color rgb="FF0070C0"/>
      <name val="Arial"/>
      <family val="2"/>
      <charset val="238"/>
    </font>
    <font>
      <sz val="11.5"/>
      <color rgb="FF0070C0"/>
      <name val="Calibri"/>
      <family val="2"/>
      <charset val="238"/>
    </font>
    <font>
      <sz val="10"/>
      <color rgb="FFFF0000"/>
      <name val="Arial"/>
      <family val="2"/>
      <charset val="238"/>
    </font>
    <font>
      <sz val="11.5"/>
      <color rgb="FFFF0000"/>
      <name val="Calibri"/>
      <family val="2"/>
      <charset val="238"/>
    </font>
    <font>
      <sz val="10"/>
      <color rgb="FFCC0066"/>
      <name val="Arial"/>
      <family val="2"/>
      <charset val="238"/>
    </font>
    <font>
      <sz val="11.5"/>
      <color rgb="FFCC0066"/>
      <name val="Calibri"/>
      <family val="2"/>
      <charset val="238"/>
    </font>
    <font>
      <sz val="11.5"/>
      <color rgb="FFCC0066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20"/>
      <name val="Calibri"/>
      <family val="2"/>
      <charset val="238"/>
    </font>
    <font>
      <sz val="10"/>
      <color theme="5" tint="-0.24997711111789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theme="0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4" fillId="0" borderId="0"/>
  </cellStyleXfs>
  <cellXfs count="163">
    <xf numFmtId="0" fontId="0" fillId="0" borderId="0" xfId="0"/>
    <xf numFmtId="0" fontId="1" fillId="0" borderId="0" xfId="1" applyFont="1" applyAlignment="1">
      <alignment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left" indent="1"/>
    </xf>
    <xf numFmtId="0" fontId="1" fillId="0" borderId="0" xfId="1" applyFont="1" applyAlignment="1">
      <alignment horizontal="left" indent="1"/>
    </xf>
    <xf numFmtId="0" fontId="2" fillId="0" borderId="0" xfId="1" applyFont="1"/>
    <xf numFmtId="0" fontId="1" fillId="0" borderId="0" xfId="1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left" vertical="center" indent="1"/>
    </xf>
    <xf numFmtId="0" fontId="5" fillId="3" borderId="0" xfId="1" applyFont="1" applyFill="1" applyAlignment="1">
      <alignment vertical="center"/>
    </xf>
    <xf numFmtId="0" fontId="1" fillId="0" borderId="0" xfId="1" applyNumberFormat="1" applyFont="1" applyFill="1" applyAlignment="1">
      <alignment horizontal="left"/>
    </xf>
    <xf numFmtId="0" fontId="1" fillId="0" borderId="0" xfId="1" applyFont="1" applyFill="1" applyAlignment="1">
      <alignment horizontal="left" indent="1"/>
    </xf>
    <xf numFmtId="0" fontId="5" fillId="3" borderId="0" xfId="1" applyFont="1" applyFill="1"/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1" fillId="0" borderId="0" xfId="1" applyNumberFormat="1" applyFont="1" applyFill="1" applyBorder="1" applyAlignment="1">
      <alignment horizontal="left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left" vertical="center"/>
    </xf>
    <xf numFmtId="0" fontId="10" fillId="0" borderId="0" xfId="1" applyNumberFormat="1" applyFont="1" applyFill="1" applyAlignment="1">
      <alignment horizontal="left"/>
    </xf>
    <xf numFmtId="0" fontId="10" fillId="0" borderId="0" xfId="1" applyNumberFormat="1" applyFont="1" applyFill="1" applyBorder="1" applyAlignment="1">
      <alignment horizontal="left"/>
    </xf>
    <xf numFmtId="0" fontId="10" fillId="0" borderId="0" xfId="1" applyFont="1" applyAlignment="1">
      <alignment horizontal="left" indent="1"/>
    </xf>
    <xf numFmtId="0" fontId="11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6" fillId="2" borderId="0" xfId="1" applyFont="1" applyFill="1" applyAlignment="1" applyProtection="1">
      <alignment horizontal="center" vertical="center"/>
      <protection locked="0"/>
    </xf>
    <xf numFmtId="0" fontId="6" fillId="0" borderId="0" xfId="1" applyFont="1" applyBorder="1" applyAlignment="1">
      <alignment vertical="center"/>
    </xf>
    <xf numFmtId="0" fontId="1" fillId="0" borderId="0" xfId="1" applyFont="1" applyFill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Border="1" applyAlignment="1">
      <alignment horizontal="left" indent="1"/>
    </xf>
    <xf numFmtId="0" fontId="1" fillId="0" borderId="0" xfId="1" applyFont="1" applyProtection="1">
      <protection hidden="1"/>
    </xf>
    <xf numFmtId="0" fontId="1" fillId="0" borderId="0" xfId="1" applyFont="1" applyAlignment="1" applyProtection="1">
      <alignment horizontal="left" indent="1"/>
      <protection hidden="1"/>
    </xf>
    <xf numFmtId="0" fontId="4" fillId="0" borderId="0" xfId="1" applyFont="1" applyBorder="1" applyAlignment="1" applyProtection="1">
      <alignment vertical="center"/>
      <protection hidden="1"/>
    </xf>
    <xf numFmtId="0" fontId="4" fillId="0" borderId="0" xfId="1" applyFont="1" applyBorder="1" applyAlignment="1">
      <alignment vertical="center"/>
    </xf>
    <xf numFmtId="0" fontId="13" fillId="0" borderId="0" xfId="1" applyFont="1" applyBorder="1" applyAlignment="1" applyProtection="1">
      <alignment vertical="center"/>
      <protection hidden="1"/>
    </xf>
    <xf numFmtId="0" fontId="4" fillId="0" borderId="0" xfId="1" applyFont="1" applyAlignment="1" applyProtection="1">
      <alignment vertical="center"/>
      <protection hidden="1"/>
    </xf>
    <xf numFmtId="0" fontId="4" fillId="0" borderId="0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0" borderId="0" xfId="1" applyFont="1" applyAlignment="1" applyProtection="1">
      <alignment horizontal="left" vertical="center"/>
      <protection hidden="1"/>
    </xf>
    <xf numFmtId="0" fontId="4" fillId="0" borderId="0" xfId="1" applyFont="1" applyAlignment="1" applyProtection="1">
      <alignment horizontal="left" vertical="center"/>
      <protection hidden="1"/>
    </xf>
    <xf numFmtId="0" fontId="6" fillId="0" borderId="0" xfId="1" applyFont="1" applyProtection="1">
      <protection hidden="1"/>
    </xf>
    <xf numFmtId="0" fontId="6" fillId="0" borderId="0" xfId="1" applyFont="1" applyAlignment="1" applyProtection="1">
      <alignment horizontal="left" indent="1"/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9" fillId="0" borderId="0" xfId="1" applyFont="1" applyBorder="1" applyAlignment="1" applyProtection="1">
      <alignment vertical="center"/>
      <protection hidden="1"/>
    </xf>
    <xf numFmtId="0" fontId="10" fillId="0" borderId="0" xfId="1" applyFont="1" applyBorder="1" applyAlignment="1">
      <alignment horizontal="left" indent="1"/>
    </xf>
    <xf numFmtId="0" fontId="10" fillId="0" borderId="0" xfId="1" applyFont="1"/>
    <xf numFmtId="0" fontId="1" fillId="0" borderId="2" xfId="1" applyFont="1" applyBorder="1"/>
    <xf numFmtId="0" fontId="15" fillId="0" borderId="0" xfId="1" applyFont="1" applyAlignment="1" applyProtection="1">
      <alignment vertical="center"/>
      <protection hidden="1"/>
    </xf>
    <xf numFmtId="0" fontId="3" fillId="2" borderId="0" xfId="1" applyFont="1" applyFill="1" applyBorder="1" applyAlignment="1" applyProtection="1">
      <alignment vertical="center"/>
      <protection locked="0"/>
    </xf>
    <xf numFmtId="0" fontId="3" fillId="4" borderId="0" xfId="1" applyFont="1" applyFill="1" applyBorder="1" applyAlignment="1" applyProtection="1">
      <alignment vertical="center"/>
      <protection locked="0"/>
    </xf>
    <xf numFmtId="0" fontId="8" fillId="0" borderId="0" xfId="1" applyFont="1" applyBorder="1" applyAlignment="1" applyProtection="1">
      <alignment horizontal="center" vertical="center"/>
      <protection hidden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left" indent="1"/>
    </xf>
    <xf numFmtId="0" fontId="3" fillId="0" borderId="0" xfId="1" applyFont="1"/>
    <xf numFmtId="0" fontId="3" fillId="0" borderId="0" xfId="1" applyFont="1" applyAlignment="1">
      <alignment horizontal="left" indent="1"/>
    </xf>
    <xf numFmtId="14" fontId="3" fillId="0" borderId="0" xfId="1" applyNumberFormat="1" applyFont="1" applyAlignment="1">
      <alignment horizontal="left" indent="1"/>
    </xf>
    <xf numFmtId="0" fontId="4" fillId="0" borderId="0" xfId="1" applyFont="1" applyAlignment="1">
      <alignment horizontal="center" vertical="top"/>
    </xf>
    <xf numFmtId="0" fontId="14" fillId="5" borderId="3" xfId="1" applyFill="1" applyBorder="1"/>
    <xf numFmtId="0" fontId="19" fillId="5" borderId="3" xfId="1" applyFont="1" applyFill="1" applyBorder="1" applyAlignment="1">
      <alignment horizontal="center"/>
    </xf>
    <xf numFmtId="0" fontId="19" fillId="5" borderId="3" xfId="1" applyFont="1" applyFill="1" applyBorder="1"/>
    <xf numFmtId="0" fontId="20" fillId="5" borderId="3" xfId="0" applyFont="1" applyFill="1" applyBorder="1"/>
    <xf numFmtId="0" fontId="17" fillId="5" borderId="3" xfId="1" applyFont="1" applyFill="1" applyBorder="1" applyAlignment="1">
      <alignment horizontal="center"/>
    </xf>
    <xf numFmtId="0" fontId="18" fillId="5" borderId="3" xfId="0" applyFont="1" applyFill="1" applyBorder="1"/>
    <xf numFmtId="0" fontId="17" fillId="5" borderId="3" xfId="1" applyFont="1" applyFill="1" applyBorder="1"/>
    <xf numFmtId="0" fontId="23" fillId="5" borderId="3" xfId="1" applyFont="1" applyFill="1" applyBorder="1" applyAlignment="1">
      <alignment horizontal="center"/>
    </xf>
    <xf numFmtId="0" fontId="24" fillId="5" borderId="3" xfId="0" applyFont="1" applyFill="1" applyBorder="1"/>
    <xf numFmtId="0" fontId="23" fillId="5" borderId="3" xfId="1" applyFont="1" applyFill="1" applyBorder="1"/>
    <xf numFmtId="0" fontId="25" fillId="5" borderId="3" xfId="1" applyFont="1" applyFill="1" applyBorder="1"/>
    <xf numFmtId="0" fontId="14" fillId="5" borderId="3" xfId="1" applyFill="1" applyBorder="1" applyAlignment="1">
      <alignment horizontal="center"/>
    </xf>
    <xf numFmtId="0" fontId="0" fillId="5" borderId="3" xfId="1" applyFont="1" applyFill="1" applyBorder="1" applyAlignment="1">
      <alignment horizontal="center" vertical="center"/>
    </xf>
    <xf numFmtId="0" fontId="14" fillId="5" borderId="3" xfId="1" applyFill="1" applyBorder="1" applyAlignment="1">
      <alignment horizontal="center" vertical="center"/>
    </xf>
    <xf numFmtId="0" fontId="17" fillId="5" borderId="4" xfId="1" applyFont="1" applyFill="1" applyBorder="1" applyAlignment="1">
      <alignment horizontal="center"/>
    </xf>
    <xf numFmtId="0" fontId="18" fillId="5" borderId="4" xfId="0" applyFont="1" applyFill="1" applyBorder="1"/>
    <xf numFmtId="0" fontId="17" fillId="5" borderId="4" xfId="1" applyFont="1" applyFill="1" applyBorder="1"/>
    <xf numFmtId="0" fontId="19" fillId="5" borderId="5" xfId="1" applyFont="1" applyFill="1" applyBorder="1" applyAlignment="1">
      <alignment horizontal="center"/>
    </xf>
    <xf numFmtId="0" fontId="20" fillId="5" borderId="5" xfId="0" applyFont="1" applyFill="1" applyBorder="1"/>
    <xf numFmtId="0" fontId="19" fillId="5" borderId="5" xfId="1" applyFont="1" applyFill="1" applyBorder="1"/>
    <xf numFmtId="0" fontId="17" fillId="5" borderId="5" xfId="1" applyFont="1" applyFill="1" applyBorder="1" applyAlignment="1">
      <alignment horizontal="center"/>
    </xf>
    <xf numFmtId="0" fontId="17" fillId="5" borderId="5" xfId="1" applyFont="1" applyFill="1" applyBorder="1"/>
    <xf numFmtId="0" fontId="23" fillId="5" borderId="4" xfId="1" applyFont="1" applyFill="1" applyBorder="1" applyAlignment="1">
      <alignment horizontal="center"/>
    </xf>
    <xf numFmtId="0" fontId="24" fillId="5" borderId="4" xfId="0" applyFont="1" applyFill="1" applyBorder="1"/>
    <xf numFmtId="0" fontId="23" fillId="5" borderId="4" xfId="1" applyFont="1" applyFill="1" applyBorder="1"/>
    <xf numFmtId="0" fontId="21" fillId="5" borderId="4" xfId="1" applyFont="1" applyFill="1" applyBorder="1" applyAlignment="1">
      <alignment horizontal="center"/>
    </xf>
    <xf numFmtId="0" fontId="22" fillId="5" borderId="4" xfId="0" applyFont="1" applyFill="1" applyBorder="1"/>
    <xf numFmtId="0" fontId="21" fillId="5" borderId="4" xfId="1" applyFont="1" applyFill="1" applyBorder="1"/>
    <xf numFmtId="0" fontId="21" fillId="5" borderId="3" xfId="1" applyFont="1" applyFill="1" applyBorder="1"/>
    <xf numFmtId="0" fontId="21" fillId="5" borderId="3" xfId="1" applyFont="1" applyFill="1" applyBorder="1" applyAlignment="1">
      <alignment horizontal="center"/>
    </xf>
    <xf numFmtId="0" fontId="22" fillId="5" borderId="3" xfId="0" applyFont="1" applyFill="1" applyBorder="1"/>
    <xf numFmtId="14" fontId="8" fillId="0" borderId="0" xfId="1" applyNumberFormat="1" applyFont="1" applyBorder="1" applyAlignment="1" applyProtection="1">
      <alignment vertical="center"/>
      <protection hidden="1"/>
    </xf>
    <xf numFmtId="0" fontId="9" fillId="0" borderId="0" xfId="1" applyFont="1" applyBorder="1" applyAlignment="1">
      <alignment horizontal="center" vertical="center"/>
    </xf>
    <xf numFmtId="0" fontId="4" fillId="0" borderId="0" xfId="1" applyFont="1" applyBorder="1" applyAlignment="1" applyProtection="1">
      <alignment horizontal="center" vertical="center"/>
      <protection hidden="1"/>
    </xf>
    <xf numFmtId="0" fontId="1" fillId="0" borderId="0" xfId="1" applyFont="1" applyBorder="1"/>
    <xf numFmtId="0" fontId="27" fillId="0" borderId="0" xfId="1" applyFont="1" applyBorder="1" applyAlignment="1" applyProtection="1">
      <alignment vertical="center"/>
      <protection hidden="1"/>
    </xf>
    <xf numFmtId="0" fontId="14" fillId="5" borderId="6" xfId="1" applyFill="1" applyBorder="1"/>
    <xf numFmtId="0" fontId="19" fillId="5" borderId="6" xfId="1" applyFont="1" applyFill="1" applyBorder="1"/>
    <xf numFmtId="0" fontId="17" fillId="5" borderId="6" xfId="1" applyFont="1" applyFill="1" applyBorder="1"/>
    <xf numFmtId="0" fontId="21" fillId="5" borderId="6" xfId="1" applyFont="1" applyFill="1" applyBorder="1"/>
    <xf numFmtId="0" fontId="23" fillId="5" borderId="6" xfId="1" applyFont="1" applyFill="1" applyBorder="1"/>
    <xf numFmtId="0" fontId="14" fillId="5" borderId="4" xfId="1" applyFill="1" applyBorder="1" applyAlignment="1">
      <alignment horizontal="center"/>
    </xf>
    <xf numFmtId="0" fontId="14" fillId="5" borderId="4" xfId="1" applyFill="1" applyBorder="1"/>
    <xf numFmtId="0" fontId="19" fillId="4" borderId="7" xfId="1" applyFont="1" applyFill="1" applyBorder="1" applyAlignment="1">
      <alignment horizontal="center" vertical="center"/>
    </xf>
    <xf numFmtId="0" fontId="19" fillId="5" borderId="8" xfId="1" applyFont="1" applyFill="1" applyBorder="1"/>
    <xf numFmtId="0" fontId="19" fillId="4" borderId="9" xfId="1" applyFont="1" applyFill="1" applyBorder="1" applyAlignment="1">
      <alignment horizontal="center" vertical="center"/>
    </xf>
    <xf numFmtId="0" fontId="19" fillId="5" borderId="10" xfId="1" applyFont="1" applyFill="1" applyBorder="1"/>
    <xf numFmtId="0" fontId="17" fillId="4" borderId="11" xfId="1" applyFont="1" applyFill="1" applyBorder="1" applyAlignment="1">
      <alignment horizontal="center" vertical="center"/>
    </xf>
    <xf numFmtId="0" fontId="17" fillId="5" borderId="12" xfId="1" applyFont="1" applyFill="1" applyBorder="1"/>
    <xf numFmtId="0" fontId="17" fillId="4" borderId="7" xfId="1" applyFont="1" applyFill="1" applyBorder="1" applyAlignment="1">
      <alignment horizontal="center" vertical="center"/>
    </xf>
    <xf numFmtId="0" fontId="17" fillId="5" borderId="8" xfId="1" applyFont="1" applyFill="1" applyBorder="1"/>
    <xf numFmtId="0" fontId="17" fillId="4" borderId="9" xfId="1" applyFont="1" applyFill="1" applyBorder="1" applyAlignment="1">
      <alignment horizontal="center" vertical="center"/>
    </xf>
    <xf numFmtId="0" fontId="17" fillId="5" borderId="10" xfId="1" applyFont="1" applyFill="1" applyBorder="1"/>
    <xf numFmtId="0" fontId="21" fillId="4" borderId="11" xfId="1" applyFont="1" applyFill="1" applyBorder="1" applyAlignment="1">
      <alignment horizontal="center" vertical="center"/>
    </xf>
    <xf numFmtId="0" fontId="21" fillId="5" borderId="12" xfId="1" applyFont="1" applyFill="1" applyBorder="1"/>
    <xf numFmtId="0" fontId="21" fillId="4" borderId="7" xfId="1" applyFont="1" applyFill="1" applyBorder="1" applyAlignment="1">
      <alignment horizontal="center" vertical="center"/>
    </xf>
    <xf numFmtId="0" fontId="21" fillId="5" borderId="8" xfId="1" applyFont="1" applyFill="1" applyBorder="1"/>
    <xf numFmtId="0" fontId="23" fillId="5" borderId="12" xfId="1" applyFont="1" applyFill="1" applyBorder="1"/>
    <xf numFmtId="0" fontId="23" fillId="5" borderId="8" xfId="1" applyFont="1" applyFill="1" applyBorder="1"/>
    <xf numFmtId="0" fontId="23" fillId="5" borderId="13" xfId="1" applyFont="1" applyFill="1" applyBorder="1" applyAlignment="1">
      <alignment horizontal="center"/>
    </xf>
    <xf numFmtId="0" fontId="25" fillId="5" borderId="13" xfId="1" applyFont="1" applyFill="1" applyBorder="1"/>
    <xf numFmtId="0" fontId="23" fillId="5" borderId="13" xfId="1" applyFont="1" applyFill="1" applyBorder="1"/>
    <xf numFmtId="0" fontId="23" fillId="5" borderId="14" xfId="1" applyFont="1" applyFill="1" applyBorder="1"/>
    <xf numFmtId="0" fontId="19" fillId="5" borderId="15" xfId="1" applyFont="1" applyFill="1" applyBorder="1"/>
    <xf numFmtId="0" fontId="19" fillId="5" borderId="16" xfId="1" applyFont="1" applyFill="1" applyBorder="1"/>
    <xf numFmtId="0" fontId="14" fillId="4" borderId="11" xfId="1" applyFont="1" applyFill="1" applyBorder="1" applyAlignment="1">
      <alignment horizontal="center" vertical="center"/>
    </xf>
    <xf numFmtId="0" fontId="14" fillId="5" borderId="4" xfId="1" applyFont="1" applyFill="1" applyBorder="1" applyAlignment="1">
      <alignment horizontal="center"/>
    </xf>
    <xf numFmtId="0" fontId="14" fillId="5" borderId="4" xfId="1" applyFont="1" applyFill="1" applyBorder="1"/>
    <xf numFmtId="0" fontId="14" fillId="5" borderId="12" xfId="1" applyFont="1" applyFill="1" applyBorder="1"/>
    <xf numFmtId="0" fontId="26" fillId="6" borderId="17" xfId="1" applyFont="1" applyFill="1" applyBorder="1" applyAlignment="1"/>
    <xf numFmtId="0" fontId="26" fillId="6" borderId="18" xfId="1" applyFont="1" applyFill="1" applyBorder="1" applyAlignment="1"/>
    <xf numFmtId="0" fontId="26" fillId="6" borderId="18" xfId="1" applyFont="1" applyFill="1" applyBorder="1" applyAlignment="1">
      <alignment horizontal="left" vertical="center"/>
    </xf>
    <xf numFmtId="0" fontId="26" fillId="6" borderId="18" xfId="1" applyFont="1" applyFill="1" applyBorder="1"/>
    <xf numFmtId="0" fontId="26" fillId="6" borderId="18" xfId="1" applyFont="1" applyFill="1" applyBorder="1" applyAlignment="1">
      <alignment horizontal="center"/>
    </xf>
    <xf numFmtId="0" fontId="26" fillId="6" borderId="19" xfId="1" applyFont="1" applyFill="1" applyBorder="1"/>
    <xf numFmtId="0" fontId="21" fillId="5" borderId="16" xfId="1" applyFont="1" applyFill="1" applyBorder="1" applyAlignment="1">
      <alignment horizontal="center"/>
    </xf>
    <xf numFmtId="0" fontId="21" fillId="5" borderId="16" xfId="1" applyFont="1" applyFill="1" applyBorder="1"/>
    <xf numFmtId="0" fontId="21" fillId="5" borderId="20" xfId="1" applyFont="1" applyFill="1" applyBorder="1"/>
    <xf numFmtId="0" fontId="21" fillId="0" borderId="11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/>
    </xf>
    <xf numFmtId="0" fontId="21" fillId="0" borderId="4" xfId="1" applyFont="1" applyFill="1" applyBorder="1" applyAlignment="1">
      <alignment horizontal="center"/>
    </xf>
    <xf numFmtId="0" fontId="22" fillId="0" borderId="3" xfId="0" applyFont="1" applyFill="1" applyBorder="1"/>
    <xf numFmtId="0" fontId="21" fillId="0" borderId="3" xfId="1" applyFont="1" applyFill="1" applyBorder="1"/>
    <xf numFmtId="0" fontId="21" fillId="0" borderId="8" xfId="1" applyFont="1" applyFill="1" applyBorder="1"/>
    <xf numFmtId="0" fontId="21" fillId="0" borderId="6" xfId="1" applyFont="1" applyFill="1" applyBorder="1"/>
    <xf numFmtId="0" fontId="21" fillId="0" borderId="5" xfId="1" applyFont="1" applyFill="1" applyBorder="1" applyAlignment="1">
      <alignment horizontal="center"/>
    </xf>
    <xf numFmtId="0" fontId="22" fillId="0" borderId="5" xfId="0" applyFont="1" applyFill="1" applyBorder="1"/>
    <xf numFmtId="0" fontId="23" fillId="0" borderId="10" xfId="1" applyFont="1" applyFill="1" applyBorder="1"/>
    <xf numFmtId="0" fontId="23" fillId="0" borderId="6" xfId="1" applyFont="1" applyFill="1" applyBorder="1"/>
    <xf numFmtId="0" fontId="23" fillId="0" borderId="3" xfId="1" applyFont="1" applyFill="1" applyBorder="1"/>
    <xf numFmtId="0" fontId="21" fillId="0" borderId="5" xfId="1" applyFont="1" applyFill="1" applyBorder="1"/>
    <xf numFmtId="0" fontId="28" fillId="4" borderId="7" xfId="1" applyFont="1" applyFill="1" applyBorder="1" applyAlignment="1">
      <alignment horizontal="center" vertical="center"/>
    </xf>
    <xf numFmtId="0" fontId="28" fillId="0" borderId="11" xfId="1" applyFont="1" applyFill="1" applyBorder="1" applyAlignment="1">
      <alignment horizontal="center" vertical="center"/>
    </xf>
    <xf numFmtId="0" fontId="28" fillId="4" borderId="21" xfId="1" applyFont="1" applyFill="1" applyBorder="1" applyAlignment="1">
      <alignment horizontal="center" vertical="center"/>
    </xf>
    <xf numFmtId="0" fontId="28" fillId="4" borderId="11" xfId="1" applyFont="1" applyFill="1" applyBorder="1" applyAlignment="1">
      <alignment horizontal="center" vertical="center"/>
    </xf>
    <xf numFmtId="0" fontId="21" fillId="0" borderId="22" xfId="1" applyFont="1" applyFill="1" applyBorder="1" applyAlignment="1">
      <alignment horizontal="center" vertical="center"/>
    </xf>
    <xf numFmtId="0" fontId="3" fillId="2" borderId="0" xfId="1" applyFont="1" applyFill="1" applyBorder="1" applyAlignment="1" applyProtection="1">
      <alignment horizontal="left" vertical="center"/>
      <protection locked="0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 applyProtection="1">
      <alignment horizontal="center" vertical="center"/>
      <protection hidden="1"/>
    </xf>
    <xf numFmtId="0" fontId="4" fillId="0" borderId="0" xfId="1" applyFont="1" applyBorder="1" applyAlignment="1" applyProtection="1">
      <alignment horizontal="left" vertical="center"/>
      <protection hidden="1"/>
    </xf>
    <xf numFmtId="0" fontId="12" fillId="0" borderId="0" xfId="1" applyFont="1" applyBorder="1" applyAlignment="1" applyProtection="1">
      <alignment horizontal="left" vertical="center"/>
      <protection hidden="1"/>
    </xf>
    <xf numFmtId="0" fontId="16" fillId="0" borderId="0" xfId="1" applyFont="1" applyBorder="1" applyAlignment="1" applyProtection="1">
      <alignment horizontal="left" vertical="center"/>
      <protection hidden="1"/>
    </xf>
    <xf numFmtId="0" fontId="9" fillId="0" borderId="0" xfId="1" applyFont="1" applyBorder="1" applyAlignment="1" applyProtection="1">
      <alignment horizontal="left" vertical="center"/>
      <protection hidden="1"/>
    </xf>
  </cellXfs>
  <cellStyles count="2">
    <cellStyle name="Excel Built-in Normal" xfId="1"/>
    <cellStyle name="Normální" xfId="0" builtinId="0"/>
  </cellStyles>
  <dxfs count="13">
    <dxf>
      <font>
        <b/>
        <i val="0"/>
        <condense val="0"/>
        <extend val="0"/>
        <color indexed="0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0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57"/>
      </font>
      <fill>
        <patternFill patternType="none">
          <fgColor indexed="64"/>
          <bgColor indexed="65"/>
        </patternFill>
      </fill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57"/>
      </font>
      <fill>
        <patternFill patternType="none">
          <fgColor indexed="64"/>
          <bgColor indexed="65"/>
        </patternFill>
      </fill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57"/>
      </font>
      <fill>
        <patternFill patternType="none">
          <fgColor indexed="64"/>
          <bgColor indexed="65"/>
        </patternFill>
      </fill>
    </dxf>
    <dxf>
      <font>
        <b/>
        <i val="0"/>
        <condense val="0"/>
        <extend val="0"/>
        <color indexed="53"/>
      </font>
    </dxf>
    <dxf>
      <font>
        <b/>
        <i val="0"/>
        <condense val="0"/>
        <extend val="0"/>
        <color indexed="0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0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0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0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0"/>
      </font>
      <fill>
        <patternFill patternType="solid">
          <fgColor indexed="26"/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808000"/>
      <rgbColor rgb="00800080"/>
      <rgbColor rgb="00008080"/>
      <rgbColor rgb="00C3D69B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46C0A"/>
      <rgbColor rgb="00666699"/>
      <rgbColor rgb="00969696"/>
      <rgbColor rgb="00003366"/>
      <rgbColor rgb="0031859C"/>
      <rgbColor rgb="00003300"/>
      <rgbColor rgb="00333300"/>
      <rgbColor rgb="00993300"/>
      <rgbColor rgb="00993366"/>
      <rgbColor rgb="00333399"/>
      <rgbColor rgb="00333333"/>
    </indexed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50" dropStyle="combo" dx="16" fmlaRange="kanon!$E$3:$E$66" sel="34" val="14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</xdr:row>
          <xdr:rowOff>47625</xdr:rowOff>
        </xdr:from>
        <xdr:to>
          <xdr:col>6</xdr:col>
          <xdr:colOff>2476500</xdr:colOff>
          <xdr:row>5</xdr:row>
          <xdr:rowOff>114300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396240</xdr:colOff>
      <xdr:row>4</xdr:row>
      <xdr:rowOff>16510</xdr:rowOff>
    </xdr:to>
    <xdr:pic>
      <xdr:nvPicPr>
        <xdr:cNvPr id="5" name="obrázek 1" descr="Logo SŠIEŘ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60720" cy="9156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7"/>
  <sheetViews>
    <sheetView workbookViewId="0">
      <selection activeCell="A21" sqref="A21"/>
    </sheetView>
  </sheetViews>
  <sheetFormatPr defaultColWidth="9.140625" defaultRowHeight="12.75" x14ac:dyDescent="0.2"/>
  <cols>
    <col min="1" max="1" width="10.140625" style="1" customWidth="1"/>
    <col min="2" max="2" width="9.42578125" style="1" customWidth="1"/>
    <col min="3" max="3" width="34.28515625" style="1" customWidth="1"/>
    <col min="4" max="4" width="63.140625" style="1" customWidth="1"/>
    <col min="5" max="5" width="17.42578125" style="2" hidden="1" customWidth="1"/>
    <col min="6" max="6" width="17.42578125" style="3" hidden="1" customWidth="1"/>
    <col min="7" max="7" width="38.5703125" style="4" customWidth="1"/>
    <col min="8" max="8" width="9.140625" style="5"/>
    <col min="9" max="16384" width="9.140625" style="6"/>
  </cols>
  <sheetData>
    <row r="1" spans="1:6" ht="15.75" x14ac:dyDescent="0.2">
      <c r="A1" s="7" t="s">
        <v>89</v>
      </c>
      <c r="B1" s="8"/>
      <c r="C1" s="8"/>
      <c r="D1" s="8"/>
    </row>
    <row r="2" spans="1:6" ht="15.75" x14ac:dyDescent="0.25">
      <c r="A2" s="9" t="s">
        <v>90</v>
      </c>
      <c r="B2" s="8"/>
      <c r="C2" s="8"/>
      <c r="D2" s="8"/>
    </row>
    <row r="3" spans="1:6" ht="15.75" x14ac:dyDescent="0.2">
      <c r="A3" s="8" t="s">
        <v>91</v>
      </c>
      <c r="B3" s="8"/>
      <c r="C3" s="8"/>
      <c r="D3" s="8"/>
    </row>
    <row r="4" spans="1:6" ht="15.75" x14ac:dyDescent="0.2">
      <c r="A4" s="8" t="s">
        <v>0</v>
      </c>
      <c r="B4" s="8"/>
      <c r="C4" s="8"/>
      <c r="D4" s="8"/>
    </row>
    <row r="5" spans="1:6" ht="15.75" x14ac:dyDescent="0.2">
      <c r="A5" s="8" t="s">
        <v>1</v>
      </c>
      <c r="B5" s="8"/>
      <c r="C5" s="8"/>
      <c r="D5" s="8"/>
    </row>
    <row r="6" spans="1:6" ht="14.25" customHeight="1" x14ac:dyDescent="0.2">
      <c r="A6" s="8"/>
      <c r="B6" s="8"/>
      <c r="C6" s="8"/>
      <c r="D6" s="8"/>
    </row>
    <row r="7" spans="1:6" ht="14.25" customHeight="1" x14ac:dyDescent="0.2">
      <c r="A7" s="8" t="s">
        <v>2</v>
      </c>
      <c r="B7" s="156"/>
      <c r="C7" s="156"/>
      <c r="D7" s="8"/>
    </row>
    <row r="8" spans="1:6" ht="14.25" customHeight="1" x14ac:dyDescent="0.2">
      <c r="A8" s="8" t="s">
        <v>3</v>
      </c>
      <c r="B8" s="156"/>
      <c r="C8" s="156"/>
      <c r="D8" s="8"/>
    </row>
    <row r="9" spans="1:6" ht="14.25" customHeight="1" x14ac:dyDescent="0.2">
      <c r="A9" s="8" t="s">
        <v>4</v>
      </c>
      <c r="B9" s="51"/>
      <c r="C9" s="52"/>
      <c r="D9" s="8"/>
    </row>
    <row r="10" spans="1:6" ht="14.25" customHeight="1" x14ac:dyDescent="0.2">
      <c r="A10" s="8" t="s">
        <v>88</v>
      </c>
      <c r="B10" s="51"/>
      <c r="C10" s="8"/>
      <c r="D10" s="8"/>
    </row>
    <row r="11" spans="1:6" ht="14.25" customHeight="1" x14ac:dyDescent="0.2">
      <c r="A11" s="7" t="s">
        <v>5</v>
      </c>
      <c r="B11" s="8"/>
      <c r="C11" s="8"/>
      <c r="D11" s="8"/>
    </row>
    <row r="12" spans="1:6" ht="14.25" customHeight="1" x14ac:dyDescent="0.2">
      <c r="A12" s="10" t="s">
        <v>6</v>
      </c>
      <c r="B12" s="8"/>
      <c r="C12" s="8"/>
      <c r="D12" s="11" t="str">
        <f>IF(E12&gt;1,"SPLNĚNO","NESPLNĚNO")</f>
        <v>NESPLNĚNO</v>
      </c>
      <c r="E12" s="12">
        <f>COUNTIF(E21:E40,"X")</f>
        <v>0</v>
      </c>
      <c r="F12" s="13"/>
    </row>
    <row r="13" spans="1:6" ht="14.25" customHeight="1" x14ac:dyDescent="0.2">
      <c r="A13" s="10" t="s">
        <v>7</v>
      </c>
      <c r="B13" s="8"/>
      <c r="C13" s="8"/>
      <c r="D13" s="11" t="str">
        <f>IF(E13&gt;1,"SPLNĚNO","NESPLNĚNO")</f>
        <v>NESPLNĚNO</v>
      </c>
      <c r="E13" s="12">
        <f>COUNTIF(E21:E40,"P")</f>
        <v>0</v>
      </c>
      <c r="F13" s="12"/>
    </row>
    <row r="14" spans="1:6" ht="14.25" customHeight="1" x14ac:dyDescent="0.2">
      <c r="A14" s="10" t="s">
        <v>8</v>
      </c>
      <c r="B14" s="8"/>
      <c r="C14" s="8"/>
      <c r="D14" s="11" t="str">
        <f>IF(E14&gt;1,"SPLNĚNO","NESPLNĚNO")</f>
        <v>NESPLNĚNO</v>
      </c>
      <c r="E14" s="12">
        <f>COUNTIF(E21:E40,"D")</f>
        <v>0</v>
      </c>
      <c r="F14" s="12"/>
    </row>
    <row r="15" spans="1:6" ht="14.25" customHeight="1" x14ac:dyDescent="0.25">
      <c r="A15" s="10" t="s">
        <v>9</v>
      </c>
      <c r="B15" s="8"/>
      <c r="C15" s="8"/>
      <c r="D15" s="14" t="str">
        <f>IF(F15&gt;1,"SPLNĚNO","NESPLNĚNO")</f>
        <v>NESPLNĚNO</v>
      </c>
      <c r="E15" s="12"/>
      <c r="F15" s="12">
        <f>COUNTIF(F21:F40,1)</f>
        <v>0</v>
      </c>
    </row>
    <row r="16" spans="1:6" ht="14.25" customHeight="1" x14ac:dyDescent="0.25">
      <c r="A16" s="10" t="s">
        <v>10</v>
      </c>
      <c r="B16" s="8"/>
      <c r="C16" s="8"/>
      <c r="D16" s="14" t="str">
        <f>IF(F16&gt;2,"SPLNĚNO","NESPLNĚNO")</f>
        <v>NESPLNĚNO</v>
      </c>
      <c r="E16" s="12"/>
      <c r="F16" s="12">
        <f>COUNTIF(F21:F40,2)</f>
        <v>0</v>
      </c>
    </row>
    <row r="17" spans="1:10" ht="14.25" customHeight="1" x14ac:dyDescent="0.2">
      <c r="A17" s="10" t="s">
        <v>11</v>
      </c>
      <c r="B17" s="8"/>
      <c r="C17" s="8"/>
      <c r="D17" s="11" t="str">
        <f>IF(F17&gt;3,"SPLNĚNO","NESPLNĚNO")</f>
        <v>NESPLNĚNO</v>
      </c>
      <c r="E17" s="12"/>
      <c r="F17" s="12">
        <f>COUNTIF(F21:F40,3)</f>
        <v>0</v>
      </c>
    </row>
    <row r="18" spans="1:10" ht="14.25" customHeight="1" x14ac:dyDescent="0.2">
      <c r="A18" s="10" t="s">
        <v>12</v>
      </c>
      <c r="B18" s="8"/>
      <c r="C18" s="8"/>
      <c r="D18" s="11" t="str">
        <f>IF(F18&gt;4,"SPLNĚNO","NESPLNĚNO")</f>
        <v>NESPLNĚNO</v>
      </c>
      <c r="E18" s="12"/>
      <c r="F18" s="12">
        <f>COUNTIF(F21:F40,4)</f>
        <v>0</v>
      </c>
    </row>
    <row r="19" spans="1:10" ht="26.25" customHeight="1" x14ac:dyDescent="0.2">
      <c r="A19" s="15"/>
      <c r="B19" s="157" t="str">
        <f>IF(MAX(H21:H40)&gt;1,"VYBRÁNA DVĚ STEJNÁ DÍLA!","")</f>
        <v/>
      </c>
      <c r="C19" s="157"/>
      <c r="D19" s="16" t="str">
        <f>IF(AND(MAX(J21:J40)&gt;2,COUNTIF(C21:C41,"Nevyplněn")&lt;1),"VÍCE NEŽ DVĚ DÍLA JEDNO AUTORA!","")</f>
        <v/>
      </c>
      <c r="E19" s="17"/>
      <c r="F19" s="18"/>
    </row>
    <row r="20" spans="1:10" s="25" customFormat="1" ht="14.25" customHeight="1" x14ac:dyDescent="0.2">
      <c r="A20" s="19" t="s">
        <v>13</v>
      </c>
      <c r="B20" s="19" t="s">
        <v>14</v>
      </c>
      <c r="C20" s="20" t="s">
        <v>15</v>
      </c>
      <c r="D20" s="20" t="s">
        <v>16</v>
      </c>
      <c r="E20" s="21" t="s">
        <v>17</v>
      </c>
      <c r="F20" s="22" t="s">
        <v>18</v>
      </c>
      <c r="G20" s="23"/>
      <c r="H20" s="24"/>
    </row>
    <row r="21" spans="1:10" ht="14.25" customHeight="1" x14ac:dyDescent="0.2">
      <c r="A21" s="26"/>
      <c r="B21" s="27" t="str">
        <f>VLOOKUP(A21,kanon!$A$1:$H$66,7,0)</f>
        <v>0-00</v>
      </c>
      <c r="C21" s="27" t="str">
        <f>VLOOKUP(A21,kanon!$A$1:$H$66,4,0)</f>
        <v>Nevyplněn</v>
      </c>
      <c r="D21" s="27" t="str">
        <f>VLOOKUP(A21,kanon!$A$1:$H$66,5,0)</f>
        <v>Nevyplněno</v>
      </c>
      <c r="E21" s="28">
        <f>VLOOKUP(A21,kanon!$A$1:$H$66,6,0)</f>
        <v>0</v>
      </c>
      <c r="F21" s="28">
        <f>VLOOKUP(A21,kanon!$A$1:$H$66,2,0)</f>
        <v>0</v>
      </c>
      <c r="H21" s="5">
        <f>COUNTIF($A$21:$A$40,A21)</f>
        <v>0</v>
      </c>
      <c r="I21" s="5">
        <f>COUNTIF($C$21:$C$40,C21)</f>
        <v>20</v>
      </c>
      <c r="J21" s="5">
        <f>IF(LEN(C21)&gt;1,I21,0)</f>
        <v>20</v>
      </c>
    </row>
    <row r="22" spans="1:10" ht="14.25" customHeight="1" x14ac:dyDescent="0.2">
      <c r="A22" s="26"/>
      <c r="B22" s="27" t="str">
        <f>VLOOKUP(A22,kanon!$A$1:$H$66,7,0)</f>
        <v>0-00</v>
      </c>
      <c r="C22" s="27" t="str">
        <f>VLOOKUP(A22,kanon!$A$1:$H$66,4,0)</f>
        <v>Nevyplněn</v>
      </c>
      <c r="D22" s="27" t="str">
        <f>VLOOKUP(A22,kanon!$A$1:$H$66,5,0)</f>
        <v>Nevyplněno</v>
      </c>
      <c r="E22" s="28">
        <f>VLOOKUP(A22,kanon!$A$1:$H$66,6,0)</f>
        <v>0</v>
      </c>
      <c r="F22" s="28">
        <f>VLOOKUP(A22,kanon!$A$1:$H$66,2,0)</f>
        <v>0</v>
      </c>
      <c r="H22" s="5">
        <f t="shared" ref="H22:H40" si="0">COUNTIF($A$21:$A$40,A22)</f>
        <v>0</v>
      </c>
      <c r="I22" s="5">
        <f t="shared" ref="I22:I40" si="1">COUNTIF($C$21:$C$40,C22)</f>
        <v>20</v>
      </c>
      <c r="J22" s="5">
        <f t="shared" ref="J22:J40" si="2">IF(LEN(C22)&gt;1,I22,0)</f>
        <v>20</v>
      </c>
    </row>
    <row r="23" spans="1:10" ht="14.25" customHeight="1" x14ac:dyDescent="0.2">
      <c r="A23" s="26"/>
      <c r="B23" s="27" t="str">
        <f>VLOOKUP(A23,kanon!$A$1:$H$66,7,0)</f>
        <v>0-00</v>
      </c>
      <c r="C23" s="27" t="str">
        <f>VLOOKUP(A23,kanon!$A$1:$H$66,4,0)</f>
        <v>Nevyplněn</v>
      </c>
      <c r="D23" s="27" t="str">
        <f>VLOOKUP(A23,kanon!$A$1:$H$66,5,0)</f>
        <v>Nevyplněno</v>
      </c>
      <c r="E23" s="28">
        <f>VLOOKUP(A23,kanon!$A$1:$H$66,6,0)</f>
        <v>0</v>
      </c>
      <c r="F23" s="28">
        <f>VLOOKUP(A23,kanon!$A$1:$H$66,2,0)</f>
        <v>0</v>
      </c>
      <c r="H23" s="5">
        <f t="shared" si="0"/>
        <v>0</v>
      </c>
      <c r="I23" s="5">
        <f t="shared" si="1"/>
        <v>20</v>
      </c>
      <c r="J23" s="5">
        <f t="shared" si="2"/>
        <v>20</v>
      </c>
    </row>
    <row r="24" spans="1:10" ht="14.25" customHeight="1" x14ac:dyDescent="0.2">
      <c r="A24" s="26"/>
      <c r="B24" s="27" t="str">
        <f>VLOOKUP(A24,kanon!$A$1:$H$66,7,0)</f>
        <v>0-00</v>
      </c>
      <c r="C24" s="27" t="str">
        <f>VLOOKUP(A24,kanon!$A$1:$H$66,4,0)</f>
        <v>Nevyplněn</v>
      </c>
      <c r="D24" s="27" t="str">
        <f>VLOOKUP(A24,kanon!$A$1:$H$66,5,0)</f>
        <v>Nevyplněno</v>
      </c>
      <c r="E24" s="28">
        <f>VLOOKUP(A24,kanon!$A$1:$H$66,6,0)</f>
        <v>0</v>
      </c>
      <c r="F24" s="28">
        <f>VLOOKUP(A24,kanon!$A$1:$H$66,2,0)</f>
        <v>0</v>
      </c>
      <c r="H24" s="5">
        <f t="shared" si="0"/>
        <v>0</v>
      </c>
      <c r="I24" s="5">
        <f t="shared" si="1"/>
        <v>20</v>
      </c>
      <c r="J24" s="5">
        <f t="shared" si="2"/>
        <v>20</v>
      </c>
    </row>
    <row r="25" spans="1:10" ht="14.25" customHeight="1" x14ac:dyDescent="0.2">
      <c r="A25" s="26"/>
      <c r="B25" s="27" t="str">
        <f>VLOOKUP(A25,kanon!$A$1:$H$66,7,0)</f>
        <v>0-00</v>
      </c>
      <c r="C25" s="27" t="str">
        <f>VLOOKUP(A25,kanon!$A$1:$H$66,4,0)</f>
        <v>Nevyplněn</v>
      </c>
      <c r="D25" s="27" t="str">
        <f>VLOOKUP(A25,kanon!$A$1:$H$66,5,0)</f>
        <v>Nevyplněno</v>
      </c>
      <c r="E25" s="28">
        <f>VLOOKUP(A25,kanon!$A$1:$H$66,6,0)</f>
        <v>0</v>
      </c>
      <c r="F25" s="28">
        <f>VLOOKUP(A25,kanon!$A$1:$H$66,2,0)</f>
        <v>0</v>
      </c>
      <c r="H25" s="5">
        <f t="shared" si="0"/>
        <v>0</v>
      </c>
      <c r="I25" s="5">
        <f t="shared" si="1"/>
        <v>20</v>
      </c>
      <c r="J25" s="5">
        <f t="shared" si="2"/>
        <v>20</v>
      </c>
    </row>
    <row r="26" spans="1:10" ht="14.25" customHeight="1" x14ac:dyDescent="0.2">
      <c r="A26" s="26"/>
      <c r="B26" s="27" t="str">
        <f>VLOOKUP(A26,kanon!$A$1:$H$66,7,0)</f>
        <v>0-00</v>
      </c>
      <c r="C26" s="27" t="str">
        <f>VLOOKUP(A26,kanon!$A$1:$H$66,4,0)</f>
        <v>Nevyplněn</v>
      </c>
      <c r="D26" s="27" t="str">
        <f>VLOOKUP(A26,kanon!$A$1:$H$66,5,0)</f>
        <v>Nevyplněno</v>
      </c>
      <c r="E26" s="28">
        <f>VLOOKUP(A26,kanon!$A$1:$H$66,6,0)</f>
        <v>0</v>
      </c>
      <c r="F26" s="28">
        <f>VLOOKUP(A26,kanon!$A$1:$H$66,2,0)</f>
        <v>0</v>
      </c>
      <c r="H26" s="5">
        <f t="shared" si="0"/>
        <v>0</v>
      </c>
      <c r="I26" s="5">
        <f t="shared" si="1"/>
        <v>20</v>
      </c>
      <c r="J26" s="5">
        <f t="shared" si="2"/>
        <v>20</v>
      </c>
    </row>
    <row r="27" spans="1:10" ht="14.25" customHeight="1" x14ac:dyDescent="0.2">
      <c r="A27" s="26"/>
      <c r="B27" s="27" t="str">
        <f>VLOOKUP(A27,kanon!$A$1:$H$66,7,0)</f>
        <v>0-00</v>
      </c>
      <c r="C27" s="27" t="str">
        <f>VLOOKUP(A27,kanon!$A$1:$H$66,4,0)</f>
        <v>Nevyplněn</v>
      </c>
      <c r="D27" s="27" t="str">
        <f>VLOOKUP(A27,kanon!$A$1:$H$66,5,0)</f>
        <v>Nevyplněno</v>
      </c>
      <c r="E27" s="28">
        <f>VLOOKUP(A27,kanon!$A$1:$H$66,6,0)</f>
        <v>0</v>
      </c>
      <c r="F27" s="28">
        <f>VLOOKUP(A27,kanon!$A$1:$H$66,2,0)</f>
        <v>0</v>
      </c>
      <c r="H27" s="5">
        <f t="shared" si="0"/>
        <v>0</v>
      </c>
      <c r="I27" s="5">
        <f t="shared" si="1"/>
        <v>20</v>
      </c>
      <c r="J27" s="5">
        <f t="shared" si="2"/>
        <v>20</v>
      </c>
    </row>
    <row r="28" spans="1:10" ht="14.25" customHeight="1" x14ac:dyDescent="0.2">
      <c r="A28" s="26"/>
      <c r="B28" s="27" t="str">
        <f>VLOOKUP(A28,kanon!$A$1:$H$66,7,0)</f>
        <v>0-00</v>
      </c>
      <c r="C28" s="27" t="str">
        <f>VLOOKUP(A28,kanon!$A$1:$H$66,4,0)</f>
        <v>Nevyplněn</v>
      </c>
      <c r="D28" s="27" t="str">
        <f>VLOOKUP(A28,kanon!$A$1:$H$66,5,0)</f>
        <v>Nevyplněno</v>
      </c>
      <c r="E28" s="28">
        <f>VLOOKUP(A28,kanon!$A$1:$H$66,6,0)</f>
        <v>0</v>
      </c>
      <c r="F28" s="28">
        <f>VLOOKUP(A28,kanon!$A$1:$H$66,2,0)</f>
        <v>0</v>
      </c>
      <c r="H28" s="5">
        <f t="shared" si="0"/>
        <v>0</v>
      </c>
      <c r="I28" s="5">
        <f t="shared" si="1"/>
        <v>20</v>
      </c>
      <c r="J28" s="5">
        <f t="shared" si="2"/>
        <v>20</v>
      </c>
    </row>
    <row r="29" spans="1:10" ht="14.25" customHeight="1" x14ac:dyDescent="0.2">
      <c r="A29" s="26"/>
      <c r="B29" s="27" t="str">
        <f>VLOOKUP(A29,kanon!$A$1:$H$66,7,0)</f>
        <v>0-00</v>
      </c>
      <c r="C29" s="27" t="str">
        <f>VLOOKUP(A29,kanon!$A$1:$H$66,4,0)</f>
        <v>Nevyplněn</v>
      </c>
      <c r="D29" s="27" t="str">
        <f>VLOOKUP(A29,kanon!$A$1:$H$66,5,0)</f>
        <v>Nevyplněno</v>
      </c>
      <c r="E29" s="28">
        <f>VLOOKUP(A29,kanon!$A$1:$H$66,6,0)</f>
        <v>0</v>
      </c>
      <c r="F29" s="28">
        <f>VLOOKUP(A29,kanon!$A$1:$H$66,2,0)</f>
        <v>0</v>
      </c>
      <c r="H29" s="5">
        <f t="shared" si="0"/>
        <v>0</v>
      </c>
      <c r="I29" s="5">
        <f t="shared" si="1"/>
        <v>20</v>
      </c>
      <c r="J29" s="5">
        <f t="shared" si="2"/>
        <v>20</v>
      </c>
    </row>
    <row r="30" spans="1:10" ht="14.25" customHeight="1" x14ac:dyDescent="0.2">
      <c r="A30" s="26"/>
      <c r="B30" s="27" t="str">
        <f>VLOOKUP(A30,kanon!$A$1:$H$66,7,0)</f>
        <v>0-00</v>
      </c>
      <c r="C30" s="27" t="str">
        <f>VLOOKUP(A30,kanon!$A$1:$H$66,4,0)</f>
        <v>Nevyplněn</v>
      </c>
      <c r="D30" s="27" t="str">
        <f>VLOOKUP(A30,kanon!$A$1:$H$66,5,0)</f>
        <v>Nevyplněno</v>
      </c>
      <c r="E30" s="28">
        <f>VLOOKUP(A30,kanon!$A$1:$H$66,6,0)</f>
        <v>0</v>
      </c>
      <c r="F30" s="28">
        <f>VLOOKUP(A30,kanon!$A$1:$H$66,2,0)</f>
        <v>0</v>
      </c>
      <c r="H30" s="5">
        <f t="shared" si="0"/>
        <v>0</v>
      </c>
      <c r="I30" s="5">
        <f t="shared" si="1"/>
        <v>20</v>
      </c>
      <c r="J30" s="5">
        <f t="shared" si="2"/>
        <v>20</v>
      </c>
    </row>
    <row r="31" spans="1:10" ht="14.25" customHeight="1" x14ac:dyDescent="0.2">
      <c r="A31" s="26"/>
      <c r="B31" s="27" t="str">
        <f>VLOOKUP(A31,kanon!$A$1:$H$66,7,0)</f>
        <v>0-00</v>
      </c>
      <c r="C31" s="27" t="str">
        <f>VLOOKUP(A31,kanon!$A$1:$H$66,4,0)</f>
        <v>Nevyplněn</v>
      </c>
      <c r="D31" s="29" t="str">
        <f>VLOOKUP(A31,kanon!$A$1:$H$66,5,0)</f>
        <v>Nevyplněno</v>
      </c>
      <c r="E31" s="28">
        <f>VLOOKUP(A31,kanon!$A$1:$H$66,6,0)</f>
        <v>0</v>
      </c>
      <c r="F31" s="28">
        <f>VLOOKUP(A31,kanon!$A$1:$H$66,2,0)</f>
        <v>0</v>
      </c>
      <c r="H31" s="5">
        <f t="shared" si="0"/>
        <v>0</v>
      </c>
      <c r="I31" s="5">
        <f t="shared" si="1"/>
        <v>20</v>
      </c>
      <c r="J31" s="5">
        <f t="shared" si="2"/>
        <v>20</v>
      </c>
    </row>
    <row r="32" spans="1:10" ht="14.25" customHeight="1" x14ac:dyDescent="0.2">
      <c r="A32" s="26"/>
      <c r="B32" s="27" t="str">
        <f>VLOOKUP(A32,kanon!$A$1:$H$66,7,0)</f>
        <v>0-00</v>
      </c>
      <c r="C32" s="27" t="str">
        <f>VLOOKUP(A32,kanon!$A$1:$H$66,4,0)</f>
        <v>Nevyplněn</v>
      </c>
      <c r="D32" s="27" t="str">
        <f>VLOOKUP(A32,kanon!$A$1:$H$66,5,0)</f>
        <v>Nevyplněno</v>
      </c>
      <c r="E32" s="28">
        <f>VLOOKUP(A32,kanon!$A$1:$H$66,6,0)</f>
        <v>0</v>
      </c>
      <c r="F32" s="28">
        <f>VLOOKUP(A32,kanon!$A$1:$H$66,2,0)</f>
        <v>0</v>
      </c>
      <c r="H32" s="5">
        <f t="shared" si="0"/>
        <v>0</v>
      </c>
      <c r="I32" s="5">
        <f t="shared" si="1"/>
        <v>20</v>
      </c>
      <c r="J32" s="5">
        <f t="shared" si="2"/>
        <v>20</v>
      </c>
    </row>
    <row r="33" spans="1:10" ht="14.25" customHeight="1" x14ac:dyDescent="0.2">
      <c r="A33" s="26"/>
      <c r="B33" s="27" t="str">
        <f>VLOOKUP(A33,kanon!$A$1:$H$66,7,0)</f>
        <v>0-00</v>
      </c>
      <c r="C33" s="27" t="str">
        <f>VLOOKUP(A33,kanon!$A$1:$H$66,4,0)</f>
        <v>Nevyplněn</v>
      </c>
      <c r="D33" s="27" t="str">
        <f>VLOOKUP(A33,kanon!$A$1:$H$66,5,0)</f>
        <v>Nevyplněno</v>
      </c>
      <c r="E33" s="28">
        <f>VLOOKUP(A33,kanon!$A$1:$H$66,6,0)</f>
        <v>0</v>
      </c>
      <c r="F33" s="28">
        <f>VLOOKUP(A33,kanon!$A$1:$H$66,2,0)</f>
        <v>0</v>
      </c>
      <c r="H33" s="5">
        <f t="shared" si="0"/>
        <v>0</v>
      </c>
      <c r="I33" s="5">
        <f t="shared" si="1"/>
        <v>20</v>
      </c>
      <c r="J33" s="5">
        <f t="shared" si="2"/>
        <v>20</v>
      </c>
    </row>
    <row r="34" spans="1:10" ht="14.25" customHeight="1" x14ac:dyDescent="0.2">
      <c r="A34" s="26"/>
      <c r="B34" s="27" t="str">
        <f>VLOOKUP(A34,kanon!$A$1:$H$66,7,0)</f>
        <v>0-00</v>
      </c>
      <c r="C34" s="27" t="str">
        <f>VLOOKUP(A34,kanon!$A$1:$H$66,4,0)</f>
        <v>Nevyplněn</v>
      </c>
      <c r="D34" s="27" t="str">
        <f>VLOOKUP(A34,kanon!$A$1:$H$66,5,0)</f>
        <v>Nevyplněno</v>
      </c>
      <c r="E34" s="28">
        <f>VLOOKUP(A34,kanon!$A$1:$H$66,6,0)</f>
        <v>0</v>
      </c>
      <c r="F34" s="28">
        <f>VLOOKUP(A34,kanon!$A$1:$H$66,2,0)</f>
        <v>0</v>
      </c>
      <c r="H34" s="5">
        <f t="shared" si="0"/>
        <v>0</v>
      </c>
      <c r="I34" s="5">
        <f t="shared" si="1"/>
        <v>20</v>
      </c>
      <c r="J34" s="5">
        <f t="shared" si="2"/>
        <v>20</v>
      </c>
    </row>
    <row r="35" spans="1:10" ht="14.25" customHeight="1" x14ac:dyDescent="0.2">
      <c r="A35" s="26"/>
      <c r="B35" s="27" t="str">
        <f>VLOOKUP(A35,kanon!$A$1:$H$66,7,0)</f>
        <v>0-00</v>
      </c>
      <c r="C35" s="27" t="str">
        <f>VLOOKUP(A35,kanon!$A$1:$H$66,4,0)</f>
        <v>Nevyplněn</v>
      </c>
      <c r="D35" s="27" t="str">
        <f>VLOOKUP(A35,kanon!$A$1:$H$66,5,0)</f>
        <v>Nevyplněno</v>
      </c>
      <c r="E35" s="28">
        <f>VLOOKUP(A35,kanon!$A$1:$H$66,6,0)</f>
        <v>0</v>
      </c>
      <c r="F35" s="28">
        <f>VLOOKUP(A35,kanon!$A$1:$H$66,2,0)</f>
        <v>0</v>
      </c>
      <c r="H35" s="5">
        <f t="shared" si="0"/>
        <v>0</v>
      </c>
      <c r="I35" s="5">
        <f t="shared" si="1"/>
        <v>20</v>
      </c>
      <c r="J35" s="5">
        <f t="shared" si="2"/>
        <v>20</v>
      </c>
    </row>
    <row r="36" spans="1:10" ht="14.25" customHeight="1" x14ac:dyDescent="0.2">
      <c r="A36" s="26"/>
      <c r="B36" s="27" t="str">
        <f>VLOOKUP(A36,kanon!$A$1:$H$66,7,0)</f>
        <v>0-00</v>
      </c>
      <c r="C36" s="27" t="str">
        <f>VLOOKUP(A36,kanon!$A$1:$H$66,4,0)</f>
        <v>Nevyplněn</v>
      </c>
      <c r="D36" s="27" t="str">
        <f>VLOOKUP(A36,kanon!$A$1:$H$66,5,0)</f>
        <v>Nevyplněno</v>
      </c>
      <c r="E36" s="28">
        <f>VLOOKUP(A36,kanon!$A$1:$H$66,6,0)</f>
        <v>0</v>
      </c>
      <c r="F36" s="28">
        <f>VLOOKUP(A36,kanon!$A$1:$H$66,2,0)</f>
        <v>0</v>
      </c>
      <c r="H36" s="5">
        <f t="shared" si="0"/>
        <v>0</v>
      </c>
      <c r="I36" s="5">
        <f t="shared" si="1"/>
        <v>20</v>
      </c>
      <c r="J36" s="5">
        <f t="shared" si="2"/>
        <v>20</v>
      </c>
    </row>
    <row r="37" spans="1:10" ht="14.25" customHeight="1" x14ac:dyDescent="0.2">
      <c r="A37" s="26"/>
      <c r="B37" s="27" t="str">
        <f>VLOOKUP(A37,kanon!$A$1:$H$66,7,0)</f>
        <v>0-00</v>
      </c>
      <c r="C37" s="27" t="str">
        <f>VLOOKUP(A37,kanon!$A$1:$H$66,4,0)</f>
        <v>Nevyplněn</v>
      </c>
      <c r="D37" s="27" t="str">
        <f>VLOOKUP(A37,kanon!$A$1:$H$66,5,0)</f>
        <v>Nevyplněno</v>
      </c>
      <c r="E37" s="28">
        <f>VLOOKUP(A37,kanon!$A$1:$H$66,6,0)</f>
        <v>0</v>
      </c>
      <c r="F37" s="28">
        <f>VLOOKUP(A37,kanon!$A$1:$H$66,2,0)</f>
        <v>0</v>
      </c>
      <c r="H37" s="5">
        <f t="shared" si="0"/>
        <v>0</v>
      </c>
      <c r="I37" s="5">
        <f t="shared" si="1"/>
        <v>20</v>
      </c>
      <c r="J37" s="5">
        <f t="shared" si="2"/>
        <v>20</v>
      </c>
    </row>
    <row r="38" spans="1:10" ht="14.25" customHeight="1" x14ac:dyDescent="0.2">
      <c r="A38" s="26"/>
      <c r="B38" s="27" t="str">
        <f>VLOOKUP(A38,kanon!$A$1:$H$66,7,0)</f>
        <v>0-00</v>
      </c>
      <c r="C38" s="27" t="str">
        <f>VLOOKUP(A38,kanon!$A$1:$H$66,4,0)</f>
        <v>Nevyplněn</v>
      </c>
      <c r="D38" s="27" t="str">
        <f>VLOOKUP(A38,kanon!$A$1:$H$66,5,0)</f>
        <v>Nevyplněno</v>
      </c>
      <c r="E38" s="28">
        <f>VLOOKUP(A38,kanon!$A$1:$H$66,6,0)</f>
        <v>0</v>
      </c>
      <c r="F38" s="28">
        <f>VLOOKUP(A38,kanon!$A$1:$H$66,2,0)</f>
        <v>0</v>
      </c>
      <c r="H38" s="5">
        <f t="shared" si="0"/>
        <v>0</v>
      </c>
      <c r="I38" s="5">
        <f t="shared" si="1"/>
        <v>20</v>
      </c>
      <c r="J38" s="5">
        <f t="shared" si="2"/>
        <v>20</v>
      </c>
    </row>
    <row r="39" spans="1:10" ht="14.25" customHeight="1" x14ac:dyDescent="0.2">
      <c r="A39" s="26"/>
      <c r="B39" s="27" t="str">
        <f>VLOOKUP(A39,kanon!$A$1:$H$66,7,0)</f>
        <v>0-00</v>
      </c>
      <c r="C39" s="27" t="str">
        <f>VLOOKUP(A39,kanon!$A$1:$H$66,4,0)</f>
        <v>Nevyplněn</v>
      </c>
      <c r="D39" s="27" t="str">
        <f>VLOOKUP(A39,kanon!$A$1:$H$66,5,0)</f>
        <v>Nevyplněno</v>
      </c>
      <c r="E39" s="28">
        <f>VLOOKUP(A39,kanon!$A$1:$H$66,6,0)</f>
        <v>0</v>
      </c>
      <c r="F39" s="28">
        <f>VLOOKUP(A39,kanon!$A$1:$H$66,2,0)</f>
        <v>0</v>
      </c>
      <c r="H39" s="5">
        <f t="shared" si="0"/>
        <v>0</v>
      </c>
      <c r="I39" s="5">
        <f t="shared" si="1"/>
        <v>20</v>
      </c>
      <c r="J39" s="5">
        <f t="shared" si="2"/>
        <v>20</v>
      </c>
    </row>
    <row r="40" spans="1:10" ht="14.25" customHeight="1" x14ac:dyDescent="0.2">
      <c r="A40" s="26"/>
      <c r="B40" s="30" t="str">
        <f>VLOOKUP(A40,kanon!$A$1:$H$66,7,0)</f>
        <v>0-00</v>
      </c>
      <c r="C40" s="30" t="str">
        <f>VLOOKUP(A40,kanon!$A$1:$H$66,4,0)</f>
        <v>Nevyplněn</v>
      </c>
      <c r="D40" s="30" t="str">
        <f>VLOOKUP(A40,kanon!$A$1:$H$66,5,0)</f>
        <v>Nevyplněno</v>
      </c>
      <c r="E40" s="31">
        <f>VLOOKUP(A40,kanon!$A$1:$H$66,6,0)</f>
        <v>0</v>
      </c>
      <c r="F40" s="28">
        <f>VLOOKUP(A40,kanon!$A$1:$H$66,2,0)</f>
        <v>0</v>
      </c>
      <c r="H40" s="5">
        <f t="shared" si="0"/>
        <v>0</v>
      </c>
      <c r="I40" s="5">
        <f t="shared" si="1"/>
        <v>20</v>
      </c>
      <c r="J40" s="5">
        <f t="shared" si="2"/>
        <v>20</v>
      </c>
    </row>
    <row r="43" spans="1:10" hidden="1" x14ac:dyDescent="0.2">
      <c r="C43" s="1" t="s">
        <v>19</v>
      </c>
    </row>
    <row r="44" spans="1:10" hidden="1" x14ac:dyDescent="0.2">
      <c r="C44" s="1" t="s">
        <v>20</v>
      </c>
    </row>
    <row r="45" spans="1:10" hidden="1" x14ac:dyDescent="0.2">
      <c r="C45" s="1" t="s">
        <v>21</v>
      </c>
    </row>
    <row r="46" spans="1:10" hidden="1" x14ac:dyDescent="0.2">
      <c r="C46" s="1" t="s">
        <v>22</v>
      </c>
    </row>
    <row r="47" spans="1:10" hidden="1" x14ac:dyDescent="0.2">
      <c r="C47" s="1" t="s">
        <v>23</v>
      </c>
    </row>
  </sheetData>
  <sheetProtection algorithmName="SHA-512" hashValue="f9jEVc5/WJ52B02oOo1HHj4OlHFGvMRbGxEC8X8SC9ZoVZkeBigG21/0Blpk96LdaVVnSiq0inlur295BuIf3g==" saltValue="HtRSehiFGZUE2omSHhurhw==" spinCount="100000" sheet="1" objects="1" scenarios="1"/>
  <mergeCells count="3">
    <mergeCell ref="B7:C7"/>
    <mergeCell ref="B8:C8"/>
    <mergeCell ref="B19:C19"/>
  </mergeCells>
  <conditionalFormatting sqref="D13">
    <cfRule type="expression" dxfId="12" priority="1" stopIfTrue="1">
      <formula>$E$13&gt;1</formula>
    </cfRule>
  </conditionalFormatting>
  <conditionalFormatting sqref="D14">
    <cfRule type="expression" dxfId="11" priority="2" stopIfTrue="1">
      <formula>$E$14&gt;1</formula>
    </cfRule>
  </conditionalFormatting>
  <conditionalFormatting sqref="D15">
    <cfRule type="expression" dxfId="10" priority="3" stopIfTrue="1">
      <formula>$F$15&gt;1</formula>
    </cfRule>
  </conditionalFormatting>
  <conditionalFormatting sqref="D16">
    <cfRule type="expression" dxfId="9" priority="4" stopIfTrue="1">
      <formula>$F$16&gt;2</formula>
    </cfRule>
  </conditionalFormatting>
  <conditionalFormatting sqref="D17">
    <cfRule type="expression" dxfId="8" priority="5" stopIfTrue="1">
      <formula>$F$17&gt;3</formula>
    </cfRule>
  </conditionalFormatting>
  <conditionalFormatting sqref="D21:D40">
    <cfRule type="expression" dxfId="7" priority="6" stopIfTrue="1">
      <formula>E21="D"</formula>
    </cfRule>
    <cfRule type="expression" dxfId="6" priority="7" stopIfTrue="1">
      <formula>E21="P"</formula>
    </cfRule>
  </conditionalFormatting>
  <conditionalFormatting sqref="C21:C40">
    <cfRule type="expression" dxfId="5" priority="8" stopIfTrue="1">
      <formula>E21="D"</formula>
    </cfRule>
    <cfRule type="expression" dxfId="4" priority="9" stopIfTrue="1">
      <formula>E21="P"</formula>
    </cfRule>
  </conditionalFormatting>
  <conditionalFormatting sqref="B21:B40">
    <cfRule type="expression" dxfId="3" priority="10" stopIfTrue="1">
      <formula>E21="D"</formula>
    </cfRule>
    <cfRule type="expression" dxfId="2" priority="11" stopIfTrue="1">
      <formula>E21="P"</formula>
    </cfRule>
  </conditionalFormatting>
  <conditionalFormatting sqref="D12">
    <cfRule type="expression" dxfId="1" priority="12" stopIfTrue="1">
      <formula>$E$12&gt;1</formula>
    </cfRule>
  </conditionalFormatting>
  <conditionalFormatting sqref="D18">
    <cfRule type="expression" dxfId="0" priority="13" stopIfTrue="1">
      <formula>$F$18&gt;4</formula>
    </cfRule>
  </conditionalFormatting>
  <printOptions horizontalCentered="1"/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Drop Down 11">
              <controlPr defaultSize="0" autoLine="0" autoPict="0">
                <anchor moveWithCells="1">
                  <from>
                    <xdr:col>6</xdr:col>
                    <xdr:colOff>38100</xdr:colOff>
                    <xdr:row>4</xdr:row>
                    <xdr:rowOff>47625</xdr:rowOff>
                  </from>
                  <to>
                    <xdr:col>6</xdr:col>
                    <xdr:colOff>2476500</xdr:colOff>
                    <xdr:row>5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MW71"/>
  <sheetViews>
    <sheetView tabSelected="1" zoomScale="130" zoomScaleNormal="130" workbookViewId="0">
      <pane ySplit="1" topLeftCell="A2" activePane="bottomLeft" state="frozen"/>
      <selection pane="bottomLeft" activeCell="E41" sqref="E41"/>
    </sheetView>
  </sheetViews>
  <sheetFormatPr defaultColWidth="8.7109375" defaultRowHeight="12.75" x14ac:dyDescent="0.2"/>
  <cols>
    <col min="1" max="1" width="12.28515625" style="73" customWidth="1"/>
    <col min="2" max="3" width="12.140625" style="71" customWidth="1"/>
    <col min="4" max="4" width="28" style="60" customWidth="1"/>
    <col min="5" max="5" width="52.140625" style="60" customWidth="1"/>
    <col min="6" max="6" width="16" style="60" customWidth="1"/>
    <col min="7" max="7" width="13.140625" style="60" customWidth="1"/>
    <col min="8" max="8" width="16" style="60" customWidth="1"/>
    <col min="9" max="16384" width="8.7109375" style="60"/>
  </cols>
  <sheetData>
    <row r="1" spans="1:361" ht="15.75" thickBot="1" x14ac:dyDescent="0.25">
      <c r="A1" s="129" t="s">
        <v>24</v>
      </c>
      <c r="B1" s="130" t="s">
        <v>25</v>
      </c>
      <c r="C1" s="131" t="s">
        <v>26</v>
      </c>
      <c r="D1" s="132" t="s">
        <v>15</v>
      </c>
      <c r="E1" s="132" t="s">
        <v>16</v>
      </c>
      <c r="F1" s="133" t="s">
        <v>27</v>
      </c>
      <c r="G1" s="132" t="s">
        <v>28</v>
      </c>
      <c r="H1" s="134" t="s">
        <v>29</v>
      </c>
      <c r="I1" s="96"/>
    </row>
    <row r="2" spans="1:361" x14ac:dyDescent="0.2">
      <c r="A2" s="125">
        <v>0</v>
      </c>
      <c r="B2" s="126">
        <v>0</v>
      </c>
      <c r="C2" s="126">
        <v>0</v>
      </c>
      <c r="D2" s="127" t="s">
        <v>30</v>
      </c>
      <c r="E2" s="127" t="s">
        <v>31</v>
      </c>
      <c r="F2" s="126">
        <v>0</v>
      </c>
      <c r="G2" s="127" t="str">
        <f t="shared" ref="G2:G45" si="0">IF(LEN(C2)&lt;2,B2&amp;"-0"&amp;C2,B2&amp;"-"&amp;C2)</f>
        <v>0-00</v>
      </c>
      <c r="H2" s="128" t="str">
        <f>IF(F2="P","Poezie",IF(F2="D","Drama",""))</f>
        <v/>
      </c>
      <c r="I2" s="96"/>
    </row>
    <row r="3" spans="1:361" s="62" customFormat="1" ht="15" x14ac:dyDescent="0.25">
      <c r="A3" s="103">
        <v>1</v>
      </c>
      <c r="B3" s="61">
        <v>1</v>
      </c>
      <c r="C3" s="61">
        <v>1</v>
      </c>
      <c r="E3" s="63" t="s">
        <v>87</v>
      </c>
      <c r="F3" s="61" t="s">
        <v>34</v>
      </c>
      <c r="G3" s="62" t="str">
        <f t="shared" si="0"/>
        <v>1-01</v>
      </c>
      <c r="H3" s="104" t="s">
        <v>98</v>
      </c>
      <c r="I3" s="97"/>
    </row>
    <row r="4" spans="1:361" s="62" customFormat="1" ht="15" x14ac:dyDescent="0.25">
      <c r="A4" s="103">
        <v>2</v>
      </c>
      <c r="B4" s="61">
        <v>1</v>
      </c>
      <c r="C4" s="61">
        <v>2</v>
      </c>
      <c r="D4" s="63" t="s">
        <v>41</v>
      </c>
      <c r="E4" s="63" t="s">
        <v>93</v>
      </c>
      <c r="F4" s="61" t="s">
        <v>32</v>
      </c>
      <c r="G4" s="62" t="str">
        <f t="shared" si="0"/>
        <v>1-02</v>
      </c>
      <c r="H4" s="104" t="str">
        <f t="shared" ref="H4:H44" si="1">IF(F4="P","Poezie",IF(F4="D","Drama",""))</f>
        <v/>
      </c>
      <c r="I4" s="97"/>
    </row>
    <row r="5" spans="1:361" s="62" customFormat="1" ht="15" x14ac:dyDescent="0.25">
      <c r="A5" s="103">
        <v>3</v>
      </c>
      <c r="B5" s="61">
        <v>1</v>
      </c>
      <c r="C5" s="61">
        <v>3</v>
      </c>
      <c r="D5" s="63" t="s">
        <v>42</v>
      </c>
      <c r="E5" s="63" t="s">
        <v>94</v>
      </c>
      <c r="F5" s="61" t="s">
        <v>33</v>
      </c>
      <c r="G5" s="62" t="str">
        <f t="shared" si="0"/>
        <v>1-03</v>
      </c>
      <c r="H5" s="104" t="s">
        <v>99</v>
      </c>
      <c r="I5" s="97"/>
    </row>
    <row r="6" spans="1:361" s="62" customFormat="1" ht="15" x14ac:dyDescent="0.25">
      <c r="A6" s="103">
        <v>4</v>
      </c>
      <c r="B6" s="61">
        <v>1</v>
      </c>
      <c r="C6" s="61">
        <v>4</v>
      </c>
      <c r="D6" s="63" t="s">
        <v>40</v>
      </c>
      <c r="E6" s="63" t="s">
        <v>95</v>
      </c>
      <c r="F6" s="61" t="s">
        <v>34</v>
      </c>
      <c r="G6" s="62" t="str">
        <f t="shared" si="0"/>
        <v>1-04</v>
      </c>
      <c r="H6" s="104" t="s">
        <v>98</v>
      </c>
      <c r="I6" s="97"/>
    </row>
    <row r="7" spans="1:361" s="62" customFormat="1" ht="15" x14ac:dyDescent="0.25">
      <c r="A7" s="103">
        <v>5</v>
      </c>
      <c r="B7" s="61">
        <v>1</v>
      </c>
      <c r="C7" s="61">
        <v>5</v>
      </c>
      <c r="D7" s="63" t="s">
        <v>43</v>
      </c>
      <c r="E7" s="62" t="s">
        <v>96</v>
      </c>
      <c r="F7" s="61" t="s">
        <v>33</v>
      </c>
      <c r="G7" s="62" t="str">
        <f t="shared" si="0"/>
        <v>1-05</v>
      </c>
      <c r="H7" s="104" t="str">
        <f t="shared" si="1"/>
        <v>Drama</v>
      </c>
      <c r="I7" s="97"/>
    </row>
    <row r="8" spans="1:361" s="79" customFormat="1" ht="15.75" thickBot="1" x14ac:dyDescent="0.3">
      <c r="A8" s="105">
        <v>6</v>
      </c>
      <c r="B8" s="77">
        <v>1</v>
      </c>
      <c r="C8" s="77">
        <v>6</v>
      </c>
      <c r="D8" s="78" t="s">
        <v>97</v>
      </c>
      <c r="E8" s="79" t="s">
        <v>129</v>
      </c>
      <c r="F8" s="77" t="s">
        <v>32</v>
      </c>
      <c r="G8" s="79" t="str">
        <f t="shared" si="0"/>
        <v>1-06</v>
      </c>
      <c r="H8" s="106"/>
      <c r="I8" s="123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  <c r="IJ8" s="62"/>
      <c r="IK8" s="62"/>
      <c r="IL8" s="62"/>
      <c r="IM8" s="62"/>
      <c r="IN8" s="62"/>
      <c r="IO8" s="62"/>
      <c r="IP8" s="62"/>
      <c r="IQ8" s="62"/>
      <c r="IR8" s="62"/>
      <c r="IS8" s="62"/>
      <c r="IT8" s="62"/>
      <c r="IU8" s="62"/>
      <c r="IV8" s="62"/>
      <c r="IW8" s="62"/>
      <c r="IX8" s="62"/>
      <c r="IY8" s="62"/>
      <c r="IZ8" s="62"/>
      <c r="JA8" s="62"/>
      <c r="JB8" s="62"/>
      <c r="JC8" s="62"/>
      <c r="JD8" s="62"/>
      <c r="JE8" s="62"/>
      <c r="JF8" s="62"/>
      <c r="JG8" s="62"/>
      <c r="JH8" s="62"/>
      <c r="JI8" s="62"/>
      <c r="JJ8" s="62"/>
      <c r="JK8" s="62"/>
      <c r="JL8" s="62"/>
      <c r="JM8" s="62"/>
      <c r="JN8" s="62"/>
      <c r="JO8" s="62"/>
      <c r="JP8" s="62"/>
      <c r="JQ8" s="62"/>
      <c r="JR8" s="62"/>
      <c r="JS8" s="62"/>
      <c r="JT8" s="62"/>
      <c r="JU8" s="62"/>
      <c r="JV8" s="62"/>
      <c r="JW8" s="62"/>
      <c r="JX8" s="62"/>
      <c r="JY8" s="62"/>
      <c r="JZ8" s="62"/>
      <c r="KA8" s="62"/>
      <c r="KB8" s="62"/>
      <c r="KC8" s="62"/>
      <c r="KD8" s="62"/>
      <c r="KE8" s="62"/>
      <c r="KF8" s="62"/>
      <c r="KG8" s="62"/>
      <c r="KH8" s="62"/>
      <c r="KI8" s="62"/>
      <c r="KJ8" s="62"/>
      <c r="KK8" s="62"/>
      <c r="KL8" s="62"/>
      <c r="KM8" s="62"/>
      <c r="KN8" s="62"/>
      <c r="KO8" s="62"/>
      <c r="KP8" s="62"/>
      <c r="KQ8" s="62"/>
      <c r="KR8" s="62"/>
      <c r="KS8" s="62"/>
      <c r="KT8" s="62"/>
      <c r="KU8" s="62"/>
      <c r="KV8" s="62"/>
      <c r="KW8" s="62"/>
      <c r="KX8" s="62"/>
      <c r="KY8" s="62"/>
      <c r="KZ8" s="62"/>
      <c r="LA8" s="62"/>
      <c r="LB8" s="62"/>
      <c r="LC8" s="62"/>
      <c r="LD8" s="62"/>
      <c r="LE8" s="62"/>
      <c r="LF8" s="62"/>
      <c r="LG8" s="62"/>
      <c r="LH8" s="62"/>
      <c r="LI8" s="62"/>
      <c r="LJ8" s="62"/>
      <c r="LK8" s="62"/>
      <c r="LL8" s="62"/>
      <c r="LM8" s="62"/>
      <c r="LN8" s="62"/>
      <c r="LO8" s="62"/>
      <c r="LP8" s="62"/>
      <c r="LQ8" s="62"/>
      <c r="LR8" s="62"/>
      <c r="LS8" s="62"/>
      <c r="LT8" s="62"/>
      <c r="LU8" s="62"/>
      <c r="LV8" s="62"/>
      <c r="LW8" s="62"/>
      <c r="LX8" s="62"/>
      <c r="LY8" s="62"/>
      <c r="LZ8" s="62"/>
      <c r="MA8" s="62"/>
      <c r="MB8" s="62"/>
      <c r="MC8" s="62"/>
      <c r="MD8" s="62"/>
      <c r="ME8" s="62"/>
      <c r="MF8" s="62"/>
      <c r="MG8" s="62"/>
      <c r="MH8" s="62"/>
      <c r="MI8" s="62"/>
      <c r="MJ8" s="62"/>
      <c r="MK8" s="62"/>
      <c r="ML8" s="62"/>
      <c r="MM8" s="62"/>
      <c r="MN8" s="62"/>
      <c r="MO8" s="62"/>
      <c r="MP8" s="62"/>
      <c r="MQ8" s="62"/>
      <c r="MR8" s="62"/>
      <c r="MS8" s="62"/>
      <c r="MT8" s="62"/>
      <c r="MU8" s="62"/>
      <c r="MV8" s="62"/>
      <c r="MW8" s="62"/>
    </row>
    <row r="9" spans="1:361" s="76" customFormat="1" ht="16.149999999999999" customHeight="1" thickTop="1" x14ac:dyDescent="0.25">
      <c r="A9" s="107">
        <v>7</v>
      </c>
      <c r="B9" s="74">
        <v>2</v>
      </c>
      <c r="C9" s="74">
        <v>1</v>
      </c>
      <c r="D9" s="75" t="s">
        <v>45</v>
      </c>
      <c r="E9" s="75" t="s">
        <v>130</v>
      </c>
      <c r="F9" s="74" t="s">
        <v>32</v>
      </c>
      <c r="G9" s="76" t="str">
        <f t="shared" si="0"/>
        <v>2-01</v>
      </c>
      <c r="H9" s="108"/>
      <c r="I9" s="98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  <c r="IU9" s="66"/>
      <c r="IV9" s="66"/>
      <c r="IW9" s="66"/>
      <c r="IX9" s="66"/>
      <c r="IY9" s="66"/>
      <c r="IZ9" s="66"/>
      <c r="JA9" s="66"/>
      <c r="JB9" s="66"/>
      <c r="JC9" s="66"/>
      <c r="JD9" s="66"/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66"/>
      <c r="JT9" s="66"/>
      <c r="JU9" s="66"/>
      <c r="JV9" s="66"/>
      <c r="JW9" s="66"/>
      <c r="JX9" s="66"/>
      <c r="JY9" s="66"/>
      <c r="JZ9" s="66"/>
      <c r="KA9" s="66"/>
      <c r="KB9" s="66"/>
      <c r="KC9" s="66"/>
      <c r="KD9" s="66"/>
      <c r="KE9" s="66"/>
      <c r="KF9" s="66"/>
      <c r="KG9" s="66"/>
      <c r="KH9" s="66"/>
      <c r="KI9" s="66"/>
      <c r="KJ9" s="66"/>
      <c r="KK9" s="66"/>
      <c r="KL9" s="66"/>
      <c r="KM9" s="66"/>
      <c r="KN9" s="66"/>
      <c r="KO9" s="66"/>
      <c r="KP9" s="66"/>
      <c r="KQ9" s="66"/>
      <c r="KR9" s="66"/>
      <c r="KS9" s="66"/>
      <c r="KT9" s="66"/>
      <c r="KU9" s="66"/>
      <c r="KV9" s="66"/>
      <c r="KW9" s="66"/>
      <c r="KX9" s="66"/>
      <c r="KY9" s="66"/>
      <c r="KZ9" s="66"/>
      <c r="LA9" s="66"/>
      <c r="LB9" s="66"/>
      <c r="LC9" s="66"/>
      <c r="LD9" s="66"/>
      <c r="LE9" s="66"/>
      <c r="LF9" s="66"/>
      <c r="LG9" s="66"/>
      <c r="LH9" s="66"/>
      <c r="LI9" s="66"/>
      <c r="LJ9" s="66"/>
      <c r="LK9" s="66"/>
      <c r="LL9" s="66"/>
      <c r="LM9" s="66"/>
      <c r="LN9" s="66"/>
      <c r="LO9" s="66"/>
      <c r="LP9" s="66"/>
      <c r="LQ9" s="66"/>
      <c r="LR9" s="66"/>
      <c r="LS9" s="66"/>
      <c r="LT9" s="66"/>
      <c r="LU9" s="66"/>
      <c r="LV9" s="66"/>
      <c r="LW9" s="66"/>
      <c r="LX9" s="66"/>
      <c r="LY9" s="66"/>
      <c r="LZ9" s="66"/>
      <c r="MA9" s="66"/>
      <c r="MB9" s="66"/>
      <c r="MC9" s="66"/>
      <c r="MD9" s="66"/>
      <c r="ME9" s="66"/>
      <c r="MF9" s="66"/>
      <c r="MG9" s="66"/>
      <c r="MH9" s="66"/>
      <c r="MI9" s="66"/>
      <c r="MJ9" s="66"/>
      <c r="MK9" s="66"/>
      <c r="ML9" s="66"/>
      <c r="MM9" s="66"/>
      <c r="MN9" s="66"/>
      <c r="MO9" s="66"/>
      <c r="MP9" s="66"/>
      <c r="MQ9" s="66"/>
      <c r="MR9" s="66"/>
      <c r="MS9" s="66"/>
      <c r="MT9" s="66"/>
      <c r="MU9" s="66"/>
      <c r="MV9" s="66"/>
      <c r="MW9" s="66"/>
    </row>
    <row r="10" spans="1:361" s="66" customFormat="1" ht="15" x14ac:dyDescent="0.25">
      <c r="A10" s="109">
        <v>8</v>
      </c>
      <c r="B10" s="64">
        <v>2</v>
      </c>
      <c r="C10" s="64">
        <v>2</v>
      </c>
      <c r="D10" s="65" t="s">
        <v>46</v>
      </c>
      <c r="E10" s="65" t="s">
        <v>100</v>
      </c>
      <c r="F10" s="64" t="s">
        <v>32</v>
      </c>
      <c r="G10" s="66" t="str">
        <f t="shared" si="0"/>
        <v>2-02</v>
      </c>
      <c r="H10" s="110" t="str">
        <f t="shared" si="1"/>
        <v/>
      </c>
      <c r="I10" s="98"/>
    </row>
    <row r="11" spans="1:361" s="66" customFormat="1" ht="15" x14ac:dyDescent="0.25">
      <c r="A11" s="109">
        <v>9</v>
      </c>
      <c r="B11" s="64">
        <v>2</v>
      </c>
      <c r="C11" s="64">
        <v>3</v>
      </c>
      <c r="D11" s="65" t="s">
        <v>47</v>
      </c>
      <c r="E11" s="65" t="s">
        <v>101</v>
      </c>
      <c r="F11" s="64" t="s">
        <v>32</v>
      </c>
      <c r="G11" s="66" t="str">
        <f t="shared" si="0"/>
        <v>2-03</v>
      </c>
      <c r="H11" s="110" t="str">
        <f t="shared" si="1"/>
        <v/>
      </c>
      <c r="I11" s="98"/>
    </row>
    <row r="12" spans="1:361" s="66" customFormat="1" ht="15" x14ac:dyDescent="0.25">
      <c r="A12" s="109">
        <v>10</v>
      </c>
      <c r="B12" s="64">
        <v>2</v>
      </c>
      <c r="C12" s="64">
        <v>4</v>
      </c>
      <c r="D12" s="65" t="s">
        <v>48</v>
      </c>
      <c r="E12" s="65" t="s">
        <v>102</v>
      </c>
      <c r="F12" s="64" t="s">
        <v>34</v>
      </c>
      <c r="G12" s="66" t="str">
        <f t="shared" si="0"/>
        <v>2-04</v>
      </c>
      <c r="H12" s="110" t="s">
        <v>98</v>
      </c>
      <c r="I12" s="98"/>
    </row>
    <row r="13" spans="1:361" s="66" customFormat="1" ht="15" x14ac:dyDescent="0.25">
      <c r="A13" s="109">
        <v>11</v>
      </c>
      <c r="B13" s="64">
        <v>2</v>
      </c>
      <c r="C13" s="64">
        <v>5</v>
      </c>
      <c r="D13" s="65" t="s">
        <v>49</v>
      </c>
      <c r="E13" s="65" t="s">
        <v>103</v>
      </c>
      <c r="F13" s="64" t="s">
        <v>34</v>
      </c>
      <c r="G13" s="66" t="str">
        <f t="shared" si="0"/>
        <v>2-05</v>
      </c>
      <c r="H13" s="110" t="str">
        <f t="shared" si="1"/>
        <v>Poezie</v>
      </c>
      <c r="I13" s="98"/>
    </row>
    <row r="14" spans="1:361" s="66" customFormat="1" ht="15" x14ac:dyDescent="0.25">
      <c r="A14" s="109">
        <v>12</v>
      </c>
      <c r="B14" s="64">
        <v>2</v>
      </c>
      <c r="C14" s="64">
        <v>6</v>
      </c>
      <c r="D14" s="65" t="s">
        <v>50</v>
      </c>
      <c r="E14" s="65" t="s">
        <v>104</v>
      </c>
      <c r="F14" s="64" t="s">
        <v>34</v>
      </c>
      <c r="G14" s="66" t="str">
        <f t="shared" si="0"/>
        <v>2-06</v>
      </c>
      <c r="H14" s="110" t="str">
        <f t="shared" si="1"/>
        <v>Poezie</v>
      </c>
      <c r="I14" s="98"/>
    </row>
    <row r="15" spans="1:361" s="66" customFormat="1" ht="15" x14ac:dyDescent="0.25">
      <c r="A15" s="109">
        <v>13</v>
      </c>
      <c r="B15" s="64">
        <v>2</v>
      </c>
      <c r="C15" s="64">
        <v>7</v>
      </c>
      <c r="D15" s="65" t="s">
        <v>51</v>
      </c>
      <c r="E15" s="65" t="s">
        <v>105</v>
      </c>
      <c r="F15" s="64" t="s">
        <v>34</v>
      </c>
      <c r="G15" s="66" t="str">
        <f t="shared" si="0"/>
        <v>2-07</v>
      </c>
      <c r="H15" s="110" t="str">
        <f t="shared" si="1"/>
        <v>Poezie</v>
      </c>
      <c r="I15" s="98"/>
    </row>
    <row r="16" spans="1:361" s="66" customFormat="1" ht="15" x14ac:dyDescent="0.25">
      <c r="A16" s="109">
        <v>14</v>
      </c>
      <c r="B16" s="64">
        <v>2</v>
      </c>
      <c r="C16" s="64">
        <v>8</v>
      </c>
      <c r="D16" s="65" t="s">
        <v>51</v>
      </c>
      <c r="E16" s="65" t="s">
        <v>106</v>
      </c>
      <c r="F16" s="64" t="s">
        <v>34</v>
      </c>
      <c r="G16" s="66" t="str">
        <f t="shared" si="0"/>
        <v>2-08</v>
      </c>
      <c r="H16" s="110" t="str">
        <f t="shared" si="1"/>
        <v>Poezie</v>
      </c>
      <c r="I16" s="98"/>
    </row>
    <row r="17" spans="1:9" s="66" customFormat="1" ht="15" x14ac:dyDescent="0.25">
      <c r="A17" s="109">
        <v>15</v>
      </c>
      <c r="B17" s="64">
        <v>2</v>
      </c>
      <c r="C17" s="64">
        <v>9</v>
      </c>
      <c r="D17" s="65" t="s">
        <v>52</v>
      </c>
      <c r="E17" s="65" t="s">
        <v>107</v>
      </c>
      <c r="F17" s="64" t="s">
        <v>32</v>
      </c>
      <c r="G17" s="66" t="str">
        <f t="shared" si="0"/>
        <v>2-09</v>
      </c>
      <c r="H17" s="110" t="str">
        <f t="shared" si="1"/>
        <v/>
      </c>
      <c r="I17" s="98"/>
    </row>
    <row r="18" spans="1:9" s="66" customFormat="1" ht="15" x14ac:dyDescent="0.25">
      <c r="A18" s="109">
        <v>16</v>
      </c>
      <c r="B18" s="64">
        <v>2</v>
      </c>
      <c r="C18" s="64">
        <v>10</v>
      </c>
      <c r="D18" s="65" t="s">
        <v>53</v>
      </c>
      <c r="E18" s="65" t="s">
        <v>131</v>
      </c>
      <c r="F18" s="64" t="s">
        <v>32</v>
      </c>
      <c r="G18" s="66" t="str">
        <f t="shared" si="0"/>
        <v>2-10</v>
      </c>
      <c r="H18" s="110" t="str">
        <f t="shared" si="1"/>
        <v/>
      </c>
      <c r="I18" s="98"/>
    </row>
    <row r="19" spans="1:9" s="66" customFormat="1" ht="15" x14ac:dyDescent="0.25">
      <c r="A19" s="109">
        <v>17</v>
      </c>
      <c r="B19" s="64">
        <v>2</v>
      </c>
      <c r="C19" s="64">
        <v>11</v>
      </c>
      <c r="D19" s="65" t="s">
        <v>44</v>
      </c>
      <c r="E19" s="65" t="s">
        <v>127</v>
      </c>
      <c r="F19" s="64" t="s">
        <v>34</v>
      </c>
      <c r="G19" s="66" t="str">
        <f t="shared" si="0"/>
        <v>2-11</v>
      </c>
      <c r="H19" s="110" t="s">
        <v>98</v>
      </c>
      <c r="I19" s="98"/>
    </row>
    <row r="20" spans="1:9" s="66" customFormat="1" ht="15" x14ac:dyDescent="0.25">
      <c r="A20" s="109">
        <v>18</v>
      </c>
      <c r="B20" s="64">
        <v>2</v>
      </c>
      <c r="C20" s="64">
        <v>12</v>
      </c>
      <c r="D20" s="65" t="s">
        <v>54</v>
      </c>
      <c r="E20" s="65" t="s">
        <v>108</v>
      </c>
      <c r="F20" s="64" t="s">
        <v>32</v>
      </c>
      <c r="G20" s="66" t="str">
        <f t="shared" si="0"/>
        <v>2-12</v>
      </c>
      <c r="H20" s="110" t="str">
        <f t="shared" si="1"/>
        <v/>
      </c>
      <c r="I20" s="98"/>
    </row>
    <row r="21" spans="1:9" s="66" customFormat="1" ht="15" x14ac:dyDescent="0.25">
      <c r="A21" s="109">
        <v>19</v>
      </c>
      <c r="B21" s="64">
        <v>2</v>
      </c>
      <c r="C21" s="64">
        <v>13</v>
      </c>
      <c r="D21" s="65" t="s">
        <v>56</v>
      </c>
      <c r="E21" s="65" t="s">
        <v>109</v>
      </c>
      <c r="F21" s="64" t="s">
        <v>33</v>
      </c>
      <c r="G21" s="66" t="str">
        <f t="shared" si="0"/>
        <v>2-13</v>
      </c>
      <c r="H21" s="110" t="s">
        <v>99</v>
      </c>
      <c r="I21" s="98"/>
    </row>
    <row r="22" spans="1:9" s="66" customFormat="1" ht="15" x14ac:dyDescent="0.25">
      <c r="A22" s="109">
        <v>20</v>
      </c>
      <c r="B22" s="64">
        <v>2</v>
      </c>
      <c r="C22" s="64">
        <v>14</v>
      </c>
      <c r="D22" s="65" t="s">
        <v>55</v>
      </c>
      <c r="E22" s="65" t="s">
        <v>110</v>
      </c>
      <c r="F22" s="64" t="s">
        <v>33</v>
      </c>
      <c r="G22" s="66" t="str">
        <f t="shared" si="0"/>
        <v>2-14</v>
      </c>
      <c r="H22" s="110" t="s">
        <v>99</v>
      </c>
      <c r="I22" s="98"/>
    </row>
    <row r="23" spans="1:9" s="66" customFormat="1" ht="15" x14ac:dyDescent="0.25">
      <c r="A23" s="109">
        <v>21</v>
      </c>
      <c r="B23" s="64">
        <v>2</v>
      </c>
      <c r="C23" s="64">
        <v>15</v>
      </c>
      <c r="D23" s="65" t="s">
        <v>111</v>
      </c>
      <c r="E23" s="65" t="s">
        <v>112</v>
      </c>
      <c r="F23" s="64" t="s">
        <v>33</v>
      </c>
      <c r="G23" s="66" t="str">
        <f t="shared" si="0"/>
        <v>2-15</v>
      </c>
      <c r="H23" s="110" t="str">
        <f t="shared" si="1"/>
        <v>Drama</v>
      </c>
      <c r="I23" s="98"/>
    </row>
    <row r="24" spans="1:9" s="66" customFormat="1" ht="15" x14ac:dyDescent="0.25">
      <c r="A24" s="109">
        <v>22</v>
      </c>
      <c r="B24" s="64">
        <v>2</v>
      </c>
      <c r="C24" s="64">
        <v>16</v>
      </c>
      <c r="D24" s="65" t="s">
        <v>133</v>
      </c>
      <c r="E24" s="65" t="s">
        <v>113</v>
      </c>
      <c r="F24" s="64" t="s">
        <v>33</v>
      </c>
      <c r="G24" s="66" t="str">
        <f t="shared" si="0"/>
        <v>2-16</v>
      </c>
      <c r="H24" s="110" t="s">
        <v>99</v>
      </c>
      <c r="I24" s="98"/>
    </row>
    <row r="25" spans="1:9" s="66" customFormat="1" ht="16.899999999999999" customHeight="1" x14ac:dyDescent="0.25">
      <c r="A25" s="109">
        <v>23</v>
      </c>
      <c r="B25" s="64">
        <v>2</v>
      </c>
      <c r="C25" s="64">
        <v>17</v>
      </c>
      <c r="D25" s="65" t="s">
        <v>132</v>
      </c>
      <c r="E25" s="65" t="s">
        <v>114</v>
      </c>
      <c r="F25" s="64" t="s">
        <v>32</v>
      </c>
      <c r="G25" s="66" t="str">
        <f t="shared" si="0"/>
        <v>2-17</v>
      </c>
      <c r="H25" s="110" t="str">
        <f t="shared" si="1"/>
        <v/>
      </c>
      <c r="I25" s="98"/>
    </row>
    <row r="26" spans="1:9" s="66" customFormat="1" ht="13.5" thickBot="1" x14ac:dyDescent="0.25">
      <c r="A26" s="111">
        <v>24</v>
      </c>
      <c r="B26" s="80">
        <v>2</v>
      </c>
      <c r="C26" s="80">
        <v>18</v>
      </c>
      <c r="D26" s="81" t="s">
        <v>57</v>
      </c>
      <c r="E26" s="81" t="s">
        <v>115</v>
      </c>
      <c r="F26" s="80" t="s">
        <v>32</v>
      </c>
      <c r="G26" s="81" t="str">
        <f t="shared" si="0"/>
        <v>2-18</v>
      </c>
      <c r="H26" s="112" t="str">
        <f t="shared" si="1"/>
        <v/>
      </c>
      <c r="I26" s="98"/>
    </row>
    <row r="27" spans="1:9" s="88" customFormat="1" ht="15.75" thickTop="1" x14ac:dyDescent="0.25">
      <c r="A27" s="113">
        <v>25</v>
      </c>
      <c r="B27" s="85">
        <v>3</v>
      </c>
      <c r="C27" s="85">
        <v>1</v>
      </c>
      <c r="D27" s="86" t="s">
        <v>58</v>
      </c>
      <c r="E27" s="86" t="s">
        <v>116</v>
      </c>
      <c r="F27" s="85" t="s">
        <v>32</v>
      </c>
      <c r="G27" s="87" t="str">
        <f t="shared" si="0"/>
        <v>3-01</v>
      </c>
      <c r="H27" s="114" t="str">
        <f t="shared" si="1"/>
        <v/>
      </c>
      <c r="I27" s="99"/>
    </row>
    <row r="28" spans="1:9" s="88" customFormat="1" ht="15" x14ac:dyDescent="0.25">
      <c r="A28" s="115">
        <v>26</v>
      </c>
      <c r="B28" s="89">
        <v>3</v>
      </c>
      <c r="C28" s="89">
        <v>2</v>
      </c>
      <c r="D28" s="90" t="s">
        <v>59</v>
      </c>
      <c r="E28" s="90" t="s">
        <v>117</v>
      </c>
      <c r="F28" s="89" t="s">
        <v>32</v>
      </c>
      <c r="G28" s="88" t="str">
        <f t="shared" si="0"/>
        <v>3-02</v>
      </c>
      <c r="H28" s="116" t="str">
        <f t="shared" si="1"/>
        <v/>
      </c>
      <c r="I28" s="99"/>
    </row>
    <row r="29" spans="1:9" s="88" customFormat="1" ht="15" x14ac:dyDescent="0.25">
      <c r="A29" s="113">
        <v>27</v>
      </c>
      <c r="B29" s="89">
        <v>3</v>
      </c>
      <c r="C29" s="85">
        <v>3</v>
      </c>
      <c r="D29" s="90" t="s">
        <v>118</v>
      </c>
      <c r="E29" s="90" t="s">
        <v>128</v>
      </c>
      <c r="F29" s="89" t="s">
        <v>32</v>
      </c>
      <c r="G29" s="88" t="str">
        <f t="shared" si="0"/>
        <v>3-03</v>
      </c>
      <c r="H29" s="116" t="str">
        <f t="shared" si="1"/>
        <v/>
      </c>
      <c r="I29" s="99"/>
    </row>
    <row r="30" spans="1:9" s="88" customFormat="1" ht="15" x14ac:dyDescent="0.25">
      <c r="A30" s="115">
        <v>28</v>
      </c>
      <c r="B30" s="89">
        <v>3</v>
      </c>
      <c r="C30" s="89">
        <v>4</v>
      </c>
      <c r="D30" s="90" t="s">
        <v>60</v>
      </c>
      <c r="E30" s="90" t="s">
        <v>119</v>
      </c>
      <c r="F30" s="89" t="s">
        <v>32</v>
      </c>
      <c r="G30" s="88" t="str">
        <f t="shared" si="0"/>
        <v>3-04</v>
      </c>
      <c r="H30" s="116" t="str">
        <f t="shared" si="1"/>
        <v/>
      </c>
      <c r="I30" s="99"/>
    </row>
    <row r="31" spans="1:9" s="142" customFormat="1" ht="15" x14ac:dyDescent="0.25">
      <c r="A31" s="138">
        <v>29</v>
      </c>
      <c r="B31" s="139">
        <v>3</v>
      </c>
      <c r="C31" s="140">
        <v>5</v>
      </c>
      <c r="D31" s="141" t="s">
        <v>134</v>
      </c>
      <c r="E31" s="141" t="s">
        <v>135</v>
      </c>
      <c r="F31" s="139" t="s">
        <v>32</v>
      </c>
      <c r="G31" s="142" t="str">
        <f t="shared" si="0"/>
        <v>3-05</v>
      </c>
      <c r="H31" s="143" t="str">
        <f t="shared" si="1"/>
        <v/>
      </c>
      <c r="I31" s="144"/>
    </row>
    <row r="32" spans="1:9" s="88" customFormat="1" ht="15" x14ac:dyDescent="0.25">
      <c r="A32" s="115">
        <v>30</v>
      </c>
      <c r="B32" s="89">
        <v>3</v>
      </c>
      <c r="C32" s="89">
        <v>6</v>
      </c>
      <c r="D32" s="90" t="s">
        <v>61</v>
      </c>
      <c r="E32" s="90" t="s">
        <v>138</v>
      </c>
      <c r="F32" s="89" t="s">
        <v>32</v>
      </c>
      <c r="G32" s="88" t="str">
        <f t="shared" si="0"/>
        <v>3-06</v>
      </c>
      <c r="H32" s="116" t="str">
        <f t="shared" si="1"/>
        <v/>
      </c>
      <c r="I32" s="99"/>
    </row>
    <row r="33" spans="1:9" s="88" customFormat="1" ht="15" x14ac:dyDescent="0.25">
      <c r="A33" s="113">
        <v>31</v>
      </c>
      <c r="B33" s="89">
        <v>3</v>
      </c>
      <c r="C33" s="85">
        <v>7</v>
      </c>
      <c r="D33" s="90" t="s">
        <v>120</v>
      </c>
      <c r="E33" s="90" t="s">
        <v>139</v>
      </c>
      <c r="F33" s="89" t="s">
        <v>32</v>
      </c>
      <c r="G33" s="88" t="str">
        <f t="shared" si="0"/>
        <v>3-07</v>
      </c>
      <c r="H33" s="116" t="str">
        <f t="shared" si="1"/>
        <v/>
      </c>
      <c r="I33" s="99"/>
    </row>
    <row r="34" spans="1:9" s="88" customFormat="1" ht="15" x14ac:dyDescent="0.25">
      <c r="A34" s="115">
        <v>32</v>
      </c>
      <c r="B34" s="89">
        <v>3</v>
      </c>
      <c r="C34" s="89">
        <v>8</v>
      </c>
      <c r="D34" s="90" t="s">
        <v>62</v>
      </c>
      <c r="E34" s="90" t="s">
        <v>140</v>
      </c>
      <c r="F34" s="89" t="s">
        <v>32</v>
      </c>
      <c r="G34" s="88" t="str">
        <f t="shared" si="0"/>
        <v>3-08</v>
      </c>
      <c r="H34" s="116" t="str">
        <f t="shared" si="1"/>
        <v/>
      </c>
      <c r="I34" s="99"/>
    </row>
    <row r="35" spans="1:9" s="88" customFormat="1" ht="15" x14ac:dyDescent="0.25">
      <c r="A35" s="113">
        <v>33</v>
      </c>
      <c r="B35" s="89">
        <v>3</v>
      </c>
      <c r="C35" s="85">
        <v>9</v>
      </c>
      <c r="D35" s="90" t="s">
        <v>63</v>
      </c>
      <c r="E35" s="90" t="s">
        <v>141</v>
      </c>
      <c r="F35" s="89" t="s">
        <v>32</v>
      </c>
      <c r="G35" s="88" t="str">
        <f t="shared" si="0"/>
        <v>3-09</v>
      </c>
      <c r="H35" s="116" t="str">
        <f t="shared" si="1"/>
        <v/>
      </c>
      <c r="I35" s="99"/>
    </row>
    <row r="36" spans="1:9" s="88" customFormat="1" ht="15" x14ac:dyDescent="0.25">
      <c r="A36" s="115">
        <v>34</v>
      </c>
      <c r="B36" s="89">
        <v>3</v>
      </c>
      <c r="C36" s="89">
        <v>10</v>
      </c>
      <c r="D36" s="90" t="s">
        <v>66</v>
      </c>
      <c r="E36" s="90" t="s">
        <v>142</v>
      </c>
      <c r="F36" s="89" t="s">
        <v>32</v>
      </c>
      <c r="G36" s="88" t="str">
        <f t="shared" si="0"/>
        <v>3-10</v>
      </c>
      <c r="H36" s="116" t="str">
        <f t="shared" si="1"/>
        <v/>
      </c>
      <c r="I36" s="99"/>
    </row>
    <row r="37" spans="1:9" s="88" customFormat="1" ht="15" x14ac:dyDescent="0.25">
      <c r="A37" s="113">
        <v>35</v>
      </c>
      <c r="B37" s="89">
        <v>3</v>
      </c>
      <c r="C37" s="85">
        <v>11</v>
      </c>
      <c r="D37" s="90" t="s">
        <v>64</v>
      </c>
      <c r="E37" s="90" t="s">
        <v>143</v>
      </c>
      <c r="F37" s="89" t="s">
        <v>32</v>
      </c>
      <c r="G37" s="88" t="str">
        <f t="shared" si="0"/>
        <v>3-11</v>
      </c>
      <c r="H37" s="116" t="str">
        <f t="shared" si="1"/>
        <v/>
      </c>
      <c r="I37" s="99"/>
    </row>
    <row r="38" spans="1:9" s="88" customFormat="1" ht="15" x14ac:dyDescent="0.25">
      <c r="A38" s="115">
        <v>36</v>
      </c>
      <c r="B38" s="89">
        <v>3</v>
      </c>
      <c r="C38" s="89">
        <v>12</v>
      </c>
      <c r="D38" s="90" t="s">
        <v>121</v>
      </c>
      <c r="E38" s="90" t="s">
        <v>144</v>
      </c>
      <c r="F38" s="89" t="s">
        <v>32</v>
      </c>
      <c r="G38" s="88" t="str">
        <f t="shared" si="0"/>
        <v>3-12</v>
      </c>
      <c r="H38" s="116" t="str">
        <f t="shared" si="1"/>
        <v/>
      </c>
      <c r="I38" s="99"/>
    </row>
    <row r="39" spans="1:9" s="88" customFormat="1" ht="15" x14ac:dyDescent="0.25">
      <c r="A39" s="113">
        <v>37</v>
      </c>
      <c r="B39" s="89">
        <v>3</v>
      </c>
      <c r="C39" s="85">
        <v>13</v>
      </c>
      <c r="D39" s="90" t="s">
        <v>65</v>
      </c>
      <c r="E39" s="90" t="s">
        <v>145</v>
      </c>
      <c r="F39" s="89" t="s">
        <v>32</v>
      </c>
      <c r="G39" s="88" t="str">
        <f t="shared" si="0"/>
        <v>3-13</v>
      </c>
      <c r="H39" s="116" t="str">
        <f t="shared" si="1"/>
        <v/>
      </c>
      <c r="I39" s="99"/>
    </row>
    <row r="40" spans="1:9" s="88" customFormat="1" ht="15" x14ac:dyDescent="0.25">
      <c r="A40" s="115">
        <v>38</v>
      </c>
      <c r="B40" s="89">
        <v>3</v>
      </c>
      <c r="C40" s="89">
        <v>14</v>
      </c>
      <c r="D40" s="90" t="s">
        <v>67</v>
      </c>
      <c r="E40" s="90" t="s">
        <v>146</v>
      </c>
      <c r="F40" s="89" t="s">
        <v>33</v>
      </c>
      <c r="G40" s="88" t="str">
        <f t="shared" si="0"/>
        <v>3-14</v>
      </c>
      <c r="H40" s="116" t="s">
        <v>99</v>
      </c>
      <c r="I40" s="99"/>
    </row>
    <row r="41" spans="1:9" s="88" customFormat="1" ht="15" x14ac:dyDescent="0.25">
      <c r="A41" s="113">
        <v>39</v>
      </c>
      <c r="B41" s="89">
        <v>3</v>
      </c>
      <c r="C41" s="85">
        <v>15</v>
      </c>
      <c r="D41" s="90" t="s">
        <v>68</v>
      </c>
      <c r="E41" s="90" t="s">
        <v>147</v>
      </c>
      <c r="F41" s="89" t="s">
        <v>32</v>
      </c>
      <c r="G41" s="88" t="str">
        <f t="shared" si="0"/>
        <v>3-15</v>
      </c>
      <c r="H41" s="116"/>
      <c r="I41" s="99"/>
    </row>
    <row r="42" spans="1:9" s="88" customFormat="1" ht="15" x14ac:dyDescent="0.25">
      <c r="A42" s="115">
        <v>40</v>
      </c>
      <c r="B42" s="89">
        <v>3</v>
      </c>
      <c r="C42" s="89">
        <v>16</v>
      </c>
      <c r="D42" s="90" t="s">
        <v>69</v>
      </c>
      <c r="E42" s="90" t="s">
        <v>148</v>
      </c>
      <c r="F42" s="89" t="s">
        <v>32</v>
      </c>
      <c r="G42" s="88" t="str">
        <f t="shared" si="0"/>
        <v>3-16</v>
      </c>
      <c r="H42" s="116" t="str">
        <f t="shared" si="1"/>
        <v/>
      </c>
      <c r="I42" s="99"/>
    </row>
    <row r="43" spans="1:9" s="88" customFormat="1" ht="15" x14ac:dyDescent="0.25">
      <c r="A43" s="113">
        <v>41</v>
      </c>
      <c r="B43" s="89">
        <v>3</v>
      </c>
      <c r="C43" s="85">
        <v>17</v>
      </c>
      <c r="D43" s="90" t="s">
        <v>122</v>
      </c>
      <c r="E43" s="90" t="s">
        <v>149</v>
      </c>
      <c r="F43" s="89" t="s">
        <v>32</v>
      </c>
      <c r="G43" s="88" t="str">
        <f t="shared" si="0"/>
        <v>3-17</v>
      </c>
      <c r="H43" s="116" t="str">
        <f t="shared" si="1"/>
        <v/>
      </c>
      <c r="I43" s="99"/>
    </row>
    <row r="44" spans="1:9" s="88" customFormat="1" x14ac:dyDescent="0.2">
      <c r="A44" s="115">
        <v>42</v>
      </c>
      <c r="B44" s="135">
        <v>3</v>
      </c>
      <c r="C44" s="89">
        <v>18</v>
      </c>
      <c r="D44" s="136" t="s">
        <v>123</v>
      </c>
      <c r="E44" s="136" t="s">
        <v>150</v>
      </c>
      <c r="F44" s="135" t="s">
        <v>32</v>
      </c>
      <c r="G44" s="136" t="str">
        <f t="shared" si="0"/>
        <v>3-18</v>
      </c>
      <c r="H44" s="137" t="str">
        <f t="shared" si="1"/>
        <v/>
      </c>
      <c r="I44" s="99"/>
    </row>
    <row r="45" spans="1:9" s="149" customFormat="1" ht="15.75" thickBot="1" x14ac:dyDescent="0.3">
      <c r="A45" s="155">
        <v>43</v>
      </c>
      <c r="B45" s="145">
        <v>3</v>
      </c>
      <c r="C45" s="145">
        <v>19</v>
      </c>
      <c r="D45" s="146" t="s">
        <v>136</v>
      </c>
      <c r="E45" s="146" t="s">
        <v>137</v>
      </c>
      <c r="F45" s="145" t="s">
        <v>32</v>
      </c>
      <c r="G45" s="150" t="str">
        <f t="shared" si="0"/>
        <v>3-19</v>
      </c>
      <c r="H45" s="147"/>
      <c r="I45" s="148"/>
    </row>
    <row r="46" spans="1:9" s="69" customFormat="1" ht="15.75" thickTop="1" x14ac:dyDescent="0.25">
      <c r="A46" s="154">
        <v>44</v>
      </c>
      <c r="B46" s="82">
        <v>4</v>
      </c>
      <c r="C46" s="82">
        <v>1</v>
      </c>
      <c r="D46" s="83" t="s">
        <v>70</v>
      </c>
      <c r="E46" s="83" t="s">
        <v>151</v>
      </c>
      <c r="F46" s="82" t="s">
        <v>34</v>
      </c>
      <c r="G46" s="84" t="str">
        <f t="shared" ref="G46:G66" si="2">IF(LEN(C46)&lt;2,B46&amp;"-0"&amp;C46,B46&amp;"-"&amp;C46)</f>
        <v>4-01</v>
      </c>
      <c r="H46" s="117" t="str">
        <f t="shared" ref="H46:H66" si="3">IF(F46="P","Poezie",IF(F46="D","Drama",""))</f>
        <v>Poezie</v>
      </c>
      <c r="I46" s="100"/>
    </row>
    <row r="47" spans="1:9" s="69" customFormat="1" ht="15" x14ac:dyDescent="0.25">
      <c r="A47" s="152">
        <v>45</v>
      </c>
      <c r="B47" s="67">
        <v>4</v>
      </c>
      <c r="C47" s="67">
        <v>2</v>
      </c>
      <c r="D47" s="68" t="s">
        <v>71</v>
      </c>
      <c r="E47" s="68" t="s">
        <v>152</v>
      </c>
      <c r="F47" s="67" t="s">
        <v>34</v>
      </c>
      <c r="G47" s="69" t="str">
        <f t="shared" si="2"/>
        <v>4-02</v>
      </c>
      <c r="H47" s="118" t="str">
        <f t="shared" si="3"/>
        <v>Poezie</v>
      </c>
      <c r="I47" s="100"/>
    </row>
    <row r="48" spans="1:9" s="69" customFormat="1" ht="15" x14ac:dyDescent="0.25">
      <c r="A48" s="151">
        <v>46</v>
      </c>
      <c r="B48" s="67">
        <v>4</v>
      </c>
      <c r="C48" s="67">
        <v>3</v>
      </c>
      <c r="D48" s="68" t="s">
        <v>72</v>
      </c>
      <c r="E48" s="68" t="s">
        <v>153</v>
      </c>
      <c r="F48" s="67" t="s">
        <v>34</v>
      </c>
      <c r="G48" s="69" t="str">
        <f t="shared" si="2"/>
        <v>4-03</v>
      </c>
      <c r="H48" s="118" t="str">
        <f t="shared" si="3"/>
        <v>Poezie</v>
      </c>
      <c r="I48" s="100"/>
    </row>
    <row r="49" spans="1:9" s="69" customFormat="1" ht="15" x14ac:dyDescent="0.25">
      <c r="A49" s="152">
        <v>47</v>
      </c>
      <c r="B49" s="67">
        <v>4</v>
      </c>
      <c r="C49" s="67">
        <v>4</v>
      </c>
      <c r="D49" s="68" t="s">
        <v>73</v>
      </c>
      <c r="E49" s="68" t="s">
        <v>154</v>
      </c>
      <c r="F49" s="67" t="s">
        <v>33</v>
      </c>
      <c r="G49" s="69" t="str">
        <f t="shared" si="2"/>
        <v>4-04</v>
      </c>
      <c r="H49" s="118" t="s">
        <v>99</v>
      </c>
      <c r="I49" s="100"/>
    </row>
    <row r="50" spans="1:9" s="69" customFormat="1" ht="15" x14ac:dyDescent="0.25">
      <c r="A50" s="151">
        <v>48</v>
      </c>
      <c r="B50" s="67">
        <v>4</v>
      </c>
      <c r="C50" s="67">
        <v>5</v>
      </c>
      <c r="D50" s="68" t="s">
        <v>73</v>
      </c>
      <c r="E50" s="68" t="s">
        <v>155</v>
      </c>
      <c r="F50" s="67" t="s">
        <v>33</v>
      </c>
      <c r="G50" s="69" t="str">
        <f t="shared" si="2"/>
        <v>4-05</v>
      </c>
      <c r="H50" s="118" t="str">
        <f t="shared" si="3"/>
        <v>Drama</v>
      </c>
      <c r="I50" s="100"/>
    </row>
    <row r="51" spans="1:9" s="69" customFormat="1" ht="15" x14ac:dyDescent="0.25">
      <c r="A51" s="152">
        <v>49</v>
      </c>
      <c r="B51" s="67">
        <v>4</v>
      </c>
      <c r="C51" s="67">
        <v>6</v>
      </c>
      <c r="D51" s="68" t="s">
        <v>74</v>
      </c>
      <c r="E51" s="68" t="s">
        <v>156</v>
      </c>
      <c r="F51" s="67" t="s">
        <v>32</v>
      </c>
      <c r="G51" s="69" t="str">
        <f t="shared" si="2"/>
        <v>4-06</v>
      </c>
      <c r="H51" s="118" t="str">
        <f t="shared" si="3"/>
        <v/>
      </c>
      <c r="I51" s="100"/>
    </row>
    <row r="52" spans="1:9" s="69" customFormat="1" ht="15" x14ac:dyDescent="0.25">
      <c r="A52" s="151">
        <v>50</v>
      </c>
      <c r="B52" s="67">
        <v>4</v>
      </c>
      <c r="C52" s="67">
        <v>7</v>
      </c>
      <c r="D52" s="68" t="s">
        <v>75</v>
      </c>
      <c r="E52" s="68" t="s">
        <v>157</v>
      </c>
      <c r="F52" s="67" t="s">
        <v>32</v>
      </c>
      <c r="G52" s="69" t="str">
        <f t="shared" si="2"/>
        <v>4-07</v>
      </c>
      <c r="H52" s="118" t="str">
        <f t="shared" si="3"/>
        <v/>
      </c>
      <c r="I52" s="100"/>
    </row>
    <row r="53" spans="1:9" s="69" customFormat="1" ht="15" x14ac:dyDescent="0.25">
      <c r="A53" s="152">
        <v>51</v>
      </c>
      <c r="B53" s="67">
        <v>4</v>
      </c>
      <c r="C53" s="67">
        <v>8</v>
      </c>
      <c r="D53" s="68" t="s">
        <v>76</v>
      </c>
      <c r="E53" s="68" t="s">
        <v>158</v>
      </c>
      <c r="F53" s="67" t="s">
        <v>32</v>
      </c>
      <c r="G53" s="69" t="str">
        <f t="shared" si="2"/>
        <v>4-08</v>
      </c>
      <c r="H53" s="118" t="str">
        <f t="shared" si="3"/>
        <v/>
      </c>
      <c r="I53" s="100"/>
    </row>
    <row r="54" spans="1:9" s="69" customFormat="1" ht="15" x14ac:dyDescent="0.25">
      <c r="A54" s="151">
        <v>52</v>
      </c>
      <c r="B54" s="67">
        <v>4</v>
      </c>
      <c r="C54" s="67">
        <v>9</v>
      </c>
      <c r="D54" s="68" t="s">
        <v>124</v>
      </c>
      <c r="E54" s="68" t="s">
        <v>159</v>
      </c>
      <c r="F54" s="67" t="s">
        <v>33</v>
      </c>
      <c r="G54" s="69" t="str">
        <f t="shared" si="2"/>
        <v>4-09</v>
      </c>
      <c r="H54" s="118" t="s">
        <v>99</v>
      </c>
      <c r="I54" s="100"/>
    </row>
    <row r="55" spans="1:9" s="69" customFormat="1" ht="15" x14ac:dyDescent="0.25">
      <c r="A55" s="152">
        <v>53</v>
      </c>
      <c r="B55" s="67">
        <v>4</v>
      </c>
      <c r="C55" s="67">
        <v>10</v>
      </c>
      <c r="D55" s="68" t="s">
        <v>77</v>
      </c>
      <c r="E55" s="68" t="s">
        <v>160</v>
      </c>
      <c r="F55" s="67" t="s">
        <v>32</v>
      </c>
      <c r="G55" s="69" t="str">
        <f t="shared" si="2"/>
        <v>4-10</v>
      </c>
      <c r="H55" s="118" t="str">
        <f t="shared" si="3"/>
        <v/>
      </c>
      <c r="I55" s="100"/>
    </row>
    <row r="56" spans="1:9" s="69" customFormat="1" ht="15" x14ac:dyDescent="0.25">
      <c r="A56" s="151">
        <v>54</v>
      </c>
      <c r="B56" s="67">
        <v>4</v>
      </c>
      <c r="C56" s="67">
        <v>11</v>
      </c>
      <c r="D56" s="68" t="s">
        <v>77</v>
      </c>
      <c r="E56" s="68" t="s">
        <v>161</v>
      </c>
      <c r="F56" s="67" t="s">
        <v>32</v>
      </c>
      <c r="G56" s="69" t="str">
        <f t="shared" si="2"/>
        <v>4-11</v>
      </c>
      <c r="H56" s="118" t="str">
        <f t="shared" si="3"/>
        <v/>
      </c>
      <c r="I56" s="100"/>
    </row>
    <row r="57" spans="1:9" s="69" customFormat="1" ht="15" x14ac:dyDescent="0.25">
      <c r="A57" s="152">
        <v>55</v>
      </c>
      <c r="B57" s="67">
        <v>4</v>
      </c>
      <c r="C57" s="67">
        <v>12</v>
      </c>
      <c r="D57" s="68" t="s">
        <v>78</v>
      </c>
      <c r="E57" s="68" t="s">
        <v>162</v>
      </c>
      <c r="F57" s="67" t="s">
        <v>32</v>
      </c>
      <c r="G57" s="69" t="str">
        <f t="shared" si="2"/>
        <v>4-12</v>
      </c>
      <c r="H57" s="118" t="str">
        <f t="shared" si="3"/>
        <v/>
      </c>
      <c r="I57" s="100"/>
    </row>
    <row r="58" spans="1:9" s="69" customFormat="1" ht="15" x14ac:dyDescent="0.25">
      <c r="A58" s="151">
        <v>56</v>
      </c>
      <c r="B58" s="67">
        <v>4</v>
      </c>
      <c r="C58" s="67">
        <v>13</v>
      </c>
      <c r="D58" s="68" t="s">
        <v>79</v>
      </c>
      <c r="E58" s="68" t="s">
        <v>163</v>
      </c>
      <c r="F58" s="67" t="s">
        <v>32</v>
      </c>
      <c r="G58" s="69" t="str">
        <f t="shared" si="2"/>
        <v>4-13</v>
      </c>
      <c r="H58" s="118" t="str">
        <f t="shared" si="3"/>
        <v/>
      </c>
      <c r="I58" s="100"/>
    </row>
    <row r="59" spans="1:9" s="69" customFormat="1" ht="15" x14ac:dyDescent="0.25">
      <c r="A59" s="152">
        <v>57</v>
      </c>
      <c r="B59" s="67">
        <v>4</v>
      </c>
      <c r="C59" s="67">
        <v>14</v>
      </c>
      <c r="D59" s="68" t="s">
        <v>80</v>
      </c>
      <c r="E59" s="68" t="s">
        <v>164</v>
      </c>
      <c r="F59" s="67" t="s">
        <v>32</v>
      </c>
      <c r="G59" s="69" t="str">
        <f t="shared" si="2"/>
        <v>4-14</v>
      </c>
      <c r="H59" s="118" t="str">
        <f t="shared" si="3"/>
        <v/>
      </c>
      <c r="I59" s="100"/>
    </row>
    <row r="60" spans="1:9" s="69" customFormat="1" ht="15" x14ac:dyDescent="0.25">
      <c r="A60" s="151">
        <v>58</v>
      </c>
      <c r="B60" s="67">
        <v>4</v>
      </c>
      <c r="C60" s="67">
        <v>15</v>
      </c>
      <c r="D60" s="68" t="s">
        <v>81</v>
      </c>
      <c r="E60" s="68" t="s">
        <v>165</v>
      </c>
      <c r="F60" s="67" t="s">
        <v>32</v>
      </c>
      <c r="G60" s="69" t="str">
        <f t="shared" si="2"/>
        <v>4-15</v>
      </c>
      <c r="H60" s="118" t="str">
        <f t="shared" si="3"/>
        <v/>
      </c>
      <c r="I60" s="100"/>
    </row>
    <row r="61" spans="1:9" s="69" customFormat="1" ht="15" x14ac:dyDescent="0.25">
      <c r="A61" s="152">
        <v>59</v>
      </c>
      <c r="B61" s="67">
        <v>4</v>
      </c>
      <c r="C61" s="67">
        <v>16</v>
      </c>
      <c r="D61" s="68" t="s">
        <v>82</v>
      </c>
      <c r="E61" s="68" t="s">
        <v>166</v>
      </c>
      <c r="F61" s="67" t="s">
        <v>32</v>
      </c>
      <c r="G61" s="69" t="str">
        <f t="shared" si="2"/>
        <v>4-16</v>
      </c>
      <c r="H61" s="118" t="str">
        <f t="shared" si="3"/>
        <v/>
      </c>
      <c r="I61" s="100"/>
    </row>
    <row r="62" spans="1:9" s="69" customFormat="1" ht="15" x14ac:dyDescent="0.25">
      <c r="A62" s="151">
        <v>60</v>
      </c>
      <c r="B62" s="67">
        <v>4</v>
      </c>
      <c r="C62" s="67">
        <v>17</v>
      </c>
      <c r="D62" s="68" t="s">
        <v>125</v>
      </c>
      <c r="E62" s="68" t="s">
        <v>167</v>
      </c>
      <c r="F62" s="67" t="s">
        <v>32</v>
      </c>
      <c r="G62" s="69" t="str">
        <f t="shared" si="2"/>
        <v>4-17</v>
      </c>
      <c r="H62" s="118" t="str">
        <f t="shared" si="3"/>
        <v/>
      </c>
      <c r="I62" s="100"/>
    </row>
    <row r="63" spans="1:9" s="69" customFormat="1" ht="15" x14ac:dyDescent="0.25">
      <c r="A63" s="152">
        <v>61</v>
      </c>
      <c r="B63" s="67">
        <v>4</v>
      </c>
      <c r="C63" s="67">
        <v>18</v>
      </c>
      <c r="D63" s="68" t="s">
        <v>83</v>
      </c>
      <c r="E63" s="68" t="s">
        <v>168</v>
      </c>
      <c r="F63" s="67" t="s">
        <v>33</v>
      </c>
      <c r="G63" s="69" t="str">
        <f t="shared" si="2"/>
        <v>4-18</v>
      </c>
      <c r="H63" s="118" t="str">
        <f t="shared" si="3"/>
        <v>Drama</v>
      </c>
      <c r="I63" s="100"/>
    </row>
    <row r="64" spans="1:9" s="69" customFormat="1" ht="15" x14ac:dyDescent="0.25">
      <c r="A64" s="151">
        <v>62</v>
      </c>
      <c r="B64" s="67">
        <v>4</v>
      </c>
      <c r="C64" s="67">
        <v>19</v>
      </c>
      <c r="D64" s="68" t="s">
        <v>84</v>
      </c>
      <c r="E64" s="68" t="s">
        <v>169</v>
      </c>
      <c r="F64" s="67" t="s">
        <v>32</v>
      </c>
      <c r="G64" s="69" t="str">
        <f t="shared" si="2"/>
        <v>4-19</v>
      </c>
      <c r="H64" s="118" t="str">
        <f t="shared" si="3"/>
        <v/>
      </c>
      <c r="I64" s="100"/>
    </row>
    <row r="65" spans="1:9" s="69" customFormat="1" ht="15" x14ac:dyDescent="0.25">
      <c r="A65" s="152">
        <v>63</v>
      </c>
      <c r="B65" s="67">
        <v>4</v>
      </c>
      <c r="C65" s="67">
        <v>20</v>
      </c>
      <c r="D65" s="70" t="s">
        <v>85</v>
      </c>
      <c r="E65" s="70" t="s">
        <v>170</v>
      </c>
      <c r="F65" s="67" t="s">
        <v>32</v>
      </c>
      <c r="G65" s="69" t="str">
        <f t="shared" si="2"/>
        <v>4-20</v>
      </c>
      <c r="H65" s="118" t="str">
        <f t="shared" si="3"/>
        <v/>
      </c>
      <c r="I65" s="100"/>
    </row>
    <row r="66" spans="1:9" s="69" customFormat="1" ht="15.75" thickBot="1" x14ac:dyDescent="0.3">
      <c r="A66" s="153">
        <v>64</v>
      </c>
      <c r="B66" s="119">
        <v>4</v>
      </c>
      <c r="C66" s="119">
        <v>21</v>
      </c>
      <c r="D66" s="120" t="s">
        <v>126</v>
      </c>
      <c r="E66" s="120" t="s">
        <v>171</v>
      </c>
      <c r="F66" s="119" t="s">
        <v>32</v>
      </c>
      <c r="G66" s="121" t="str">
        <f t="shared" si="2"/>
        <v>4-21</v>
      </c>
      <c r="H66" s="122" t="str">
        <f t="shared" si="3"/>
        <v/>
      </c>
      <c r="I66" s="100"/>
    </row>
    <row r="67" spans="1:9" x14ac:dyDescent="0.2">
      <c r="A67" s="138"/>
      <c r="B67" s="101"/>
      <c r="C67" s="101"/>
      <c r="D67" s="102"/>
      <c r="E67" s="102"/>
      <c r="F67" s="102"/>
      <c r="G67" s="102"/>
      <c r="H67" s="102"/>
    </row>
    <row r="68" spans="1:9" x14ac:dyDescent="0.2">
      <c r="A68" s="115"/>
    </row>
    <row r="69" spans="1:9" x14ac:dyDescent="0.2">
      <c r="A69" s="72"/>
    </row>
    <row r="70" spans="1:9" x14ac:dyDescent="0.2">
      <c r="A70" s="72"/>
    </row>
    <row r="71" spans="1:9" x14ac:dyDescent="0.2">
      <c r="A71" s="72"/>
    </row>
  </sheetData>
  <sheetProtection algorithmName="SHA-512" hashValue="A/fUkih1VBrjkHnEmwd5Dx1+Kw/ebaoIag7BW/scvVFE6evckWsrE0QrqypCeVysgUJSkFWml/UO/DIVCHn+uA==" saltValue="PHfXmhwPIW2oNOV3fQ2vSw==" spinCount="100000" sheet="1" objects="1" scenario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workbookViewId="0">
      <selection activeCell="H6" sqref="G6:H6"/>
    </sheetView>
  </sheetViews>
  <sheetFormatPr defaultColWidth="9.140625" defaultRowHeight="12.75" x14ac:dyDescent="0.2"/>
  <cols>
    <col min="1" max="1" width="8.7109375" style="6" customWidth="1"/>
    <col min="2" max="2" width="18.5703125" style="4" bestFit="1" customWidth="1"/>
    <col min="3" max="3" width="30" style="4" customWidth="1"/>
    <col min="4" max="4" width="21" style="4" customWidth="1"/>
    <col min="5" max="5" width="31.28515625" style="6" customWidth="1"/>
    <col min="6" max="6" width="0" style="4" hidden="1" customWidth="1"/>
    <col min="7" max="7" width="9.140625" style="4"/>
    <col min="8" max="16384" width="9.140625" style="6"/>
  </cols>
  <sheetData>
    <row r="1" spans="1:7" ht="21.75" customHeight="1" x14ac:dyDescent="0.2">
      <c r="A1" s="158"/>
      <c r="B1" s="158"/>
      <c r="C1" s="158"/>
      <c r="D1" s="158"/>
      <c r="E1" s="158"/>
      <c r="F1" s="32"/>
    </row>
    <row r="2" spans="1:7" ht="18" customHeight="1" x14ac:dyDescent="0.2">
      <c r="A2" s="158"/>
      <c r="B2" s="158"/>
      <c r="C2" s="158"/>
      <c r="D2" s="158"/>
      <c r="E2" s="158"/>
      <c r="F2" s="32"/>
    </row>
    <row r="3" spans="1:7" ht="15.6" customHeight="1" x14ac:dyDescent="0.2">
      <c r="A3" s="158"/>
      <c r="B3" s="158"/>
      <c r="C3" s="158"/>
      <c r="D3" s="158"/>
      <c r="E3" s="158"/>
      <c r="F3" s="32"/>
    </row>
    <row r="4" spans="1:7" ht="15.6" customHeight="1" x14ac:dyDescent="0.2">
      <c r="A4" s="53"/>
      <c r="B4" s="53"/>
      <c r="C4" s="53"/>
      <c r="D4" s="53"/>
      <c r="E4" s="53"/>
      <c r="F4" s="32"/>
    </row>
    <row r="5" spans="1:7" ht="15.6" customHeight="1" x14ac:dyDescent="0.2">
      <c r="A5" s="53"/>
      <c r="B5" s="53"/>
      <c r="C5" s="53"/>
      <c r="D5" s="53"/>
      <c r="E5" s="53"/>
      <c r="F5" s="32"/>
    </row>
    <row r="6" spans="1:7" x14ac:dyDescent="0.2">
      <c r="A6" s="33"/>
      <c r="B6" s="34"/>
      <c r="C6" s="34"/>
      <c r="D6" s="34"/>
      <c r="E6" s="33"/>
      <c r="F6" s="32"/>
    </row>
    <row r="7" spans="1:7" ht="31.5" customHeight="1" x14ac:dyDescent="0.2">
      <c r="A7" s="95" t="s">
        <v>35</v>
      </c>
      <c r="B7" s="35"/>
      <c r="C7" s="35"/>
      <c r="D7" s="35"/>
      <c r="E7" s="35"/>
      <c r="F7" s="36"/>
    </row>
    <row r="8" spans="1:7" ht="18.75" customHeight="1" x14ac:dyDescent="0.2">
      <c r="A8" s="160" t="s">
        <v>86</v>
      </c>
      <c r="B8" s="160"/>
      <c r="C8" s="160"/>
      <c r="D8" s="160"/>
      <c r="E8" s="91">
        <f>vyber!B10</f>
        <v>0</v>
      </c>
      <c r="F8" s="36"/>
    </row>
    <row r="9" spans="1:7" ht="51" customHeight="1" x14ac:dyDescent="0.2">
      <c r="A9" s="37" t="s">
        <v>36</v>
      </c>
      <c r="B9" s="35"/>
      <c r="C9" s="35"/>
      <c r="D9" s="35"/>
      <c r="E9" s="35"/>
      <c r="F9" s="36"/>
    </row>
    <row r="10" spans="1:7" s="8" customFormat="1" ht="22.5" customHeight="1" x14ac:dyDescent="0.2">
      <c r="A10" s="38" t="s">
        <v>37</v>
      </c>
      <c r="B10" s="38"/>
      <c r="C10" s="161" t="str">
        <f>vyber!B7&amp;" "&amp;vyber!B8</f>
        <v xml:space="preserve"> </v>
      </c>
      <c r="D10" s="161"/>
      <c r="E10" s="161"/>
      <c r="F10" s="39"/>
      <c r="G10" s="40"/>
    </row>
    <row r="11" spans="1:7" s="8" customFormat="1" ht="22.5" customHeight="1" x14ac:dyDescent="0.2">
      <c r="A11" s="38" t="s">
        <v>4</v>
      </c>
      <c r="B11" s="41"/>
      <c r="C11" s="42">
        <f>vyber!B9</f>
        <v>0</v>
      </c>
      <c r="D11" s="42"/>
      <c r="E11" s="50"/>
      <c r="F11" s="39"/>
      <c r="G11" s="40"/>
    </row>
    <row r="12" spans="1:7" ht="15" x14ac:dyDescent="0.25">
      <c r="A12" s="43"/>
      <c r="B12" s="44"/>
      <c r="C12" s="44"/>
      <c r="D12" s="44"/>
      <c r="E12" s="43"/>
      <c r="F12" s="32"/>
    </row>
    <row r="13" spans="1:7" s="48" customFormat="1" ht="18" customHeight="1" x14ac:dyDescent="0.2">
      <c r="A13" s="92" t="s">
        <v>13</v>
      </c>
      <c r="B13" s="45" t="s">
        <v>14</v>
      </c>
      <c r="C13" s="46" t="s">
        <v>15</v>
      </c>
      <c r="D13" s="162" t="s">
        <v>16</v>
      </c>
      <c r="E13" s="162"/>
      <c r="F13" s="47"/>
      <c r="G13" s="23"/>
    </row>
    <row r="14" spans="1:7" s="94" customFormat="1" ht="18" customHeight="1" x14ac:dyDescent="0.2">
      <c r="A14" s="54">
        <v>1</v>
      </c>
      <c r="B14" s="93" t="str">
        <f>vyber!B21</f>
        <v>0-00</v>
      </c>
      <c r="C14" s="35" t="str">
        <f>vyber!C21</f>
        <v>Nevyplněn</v>
      </c>
      <c r="D14" s="159" t="str">
        <f>vyber!D21</f>
        <v>Nevyplněno</v>
      </c>
      <c r="E14" s="159"/>
      <c r="F14" s="32" t="e">
        <f>#N/A</f>
        <v>#N/A</v>
      </c>
      <c r="G14" s="32"/>
    </row>
    <row r="15" spans="1:7" s="94" customFormat="1" ht="18" customHeight="1" x14ac:dyDescent="0.2">
      <c r="A15" s="54">
        <v>2</v>
      </c>
      <c r="B15" s="93" t="str">
        <f>vyber!B22</f>
        <v>0-00</v>
      </c>
      <c r="C15" s="35" t="str">
        <f>vyber!C22</f>
        <v>Nevyplněn</v>
      </c>
      <c r="D15" s="159" t="str">
        <f>vyber!D22</f>
        <v>Nevyplněno</v>
      </c>
      <c r="E15" s="159"/>
      <c r="F15" s="32" t="e">
        <f>#N/A</f>
        <v>#N/A</v>
      </c>
      <c r="G15" s="32"/>
    </row>
    <row r="16" spans="1:7" s="94" customFormat="1" ht="18" customHeight="1" x14ac:dyDescent="0.2">
      <c r="A16" s="54">
        <v>3</v>
      </c>
      <c r="B16" s="93" t="str">
        <f>vyber!B23</f>
        <v>0-00</v>
      </c>
      <c r="C16" s="35" t="str">
        <f>vyber!C23</f>
        <v>Nevyplněn</v>
      </c>
      <c r="D16" s="159" t="str">
        <f>vyber!D23</f>
        <v>Nevyplněno</v>
      </c>
      <c r="E16" s="159"/>
      <c r="F16" s="32" t="e">
        <f>#N/A</f>
        <v>#N/A</v>
      </c>
      <c r="G16" s="32"/>
    </row>
    <row r="17" spans="1:7" s="94" customFormat="1" ht="18" customHeight="1" x14ac:dyDescent="0.2">
      <c r="A17" s="54">
        <v>4</v>
      </c>
      <c r="B17" s="93" t="str">
        <f>vyber!B24</f>
        <v>0-00</v>
      </c>
      <c r="C17" s="35" t="str">
        <f>vyber!C24</f>
        <v>Nevyplněn</v>
      </c>
      <c r="D17" s="159" t="str">
        <f>vyber!D24</f>
        <v>Nevyplněno</v>
      </c>
      <c r="E17" s="159"/>
      <c r="F17" s="32" t="e">
        <f>#N/A</f>
        <v>#N/A</v>
      </c>
      <c r="G17" s="32"/>
    </row>
    <row r="18" spans="1:7" s="94" customFormat="1" ht="18" customHeight="1" x14ac:dyDescent="0.2">
      <c r="A18" s="54">
        <v>5</v>
      </c>
      <c r="B18" s="93" t="str">
        <f>vyber!B25</f>
        <v>0-00</v>
      </c>
      <c r="C18" s="35" t="str">
        <f>vyber!C25</f>
        <v>Nevyplněn</v>
      </c>
      <c r="D18" s="159" t="str">
        <f>vyber!D25</f>
        <v>Nevyplněno</v>
      </c>
      <c r="E18" s="159"/>
      <c r="F18" s="32" t="e">
        <f>#N/A</f>
        <v>#N/A</v>
      </c>
      <c r="G18" s="32"/>
    </row>
    <row r="19" spans="1:7" s="94" customFormat="1" ht="18" customHeight="1" x14ac:dyDescent="0.2">
      <c r="A19" s="54">
        <v>6</v>
      </c>
      <c r="B19" s="93" t="str">
        <f>vyber!B26</f>
        <v>0-00</v>
      </c>
      <c r="C19" s="35" t="str">
        <f>vyber!C26</f>
        <v>Nevyplněn</v>
      </c>
      <c r="D19" s="159" t="str">
        <f>vyber!D26</f>
        <v>Nevyplněno</v>
      </c>
      <c r="E19" s="159"/>
      <c r="F19" s="32" t="e">
        <f>#N/A</f>
        <v>#N/A</v>
      </c>
      <c r="G19" s="32"/>
    </row>
    <row r="20" spans="1:7" s="94" customFormat="1" ht="18" customHeight="1" x14ac:dyDescent="0.2">
      <c r="A20" s="54">
        <v>7</v>
      </c>
      <c r="B20" s="93" t="str">
        <f>vyber!B27</f>
        <v>0-00</v>
      </c>
      <c r="C20" s="35" t="str">
        <f>vyber!C27</f>
        <v>Nevyplněn</v>
      </c>
      <c r="D20" s="159" t="str">
        <f>vyber!D27</f>
        <v>Nevyplněno</v>
      </c>
      <c r="E20" s="159"/>
      <c r="F20" s="32" t="e">
        <f>#N/A</f>
        <v>#N/A</v>
      </c>
      <c r="G20" s="32"/>
    </row>
    <row r="21" spans="1:7" s="94" customFormat="1" ht="18" customHeight="1" x14ac:dyDescent="0.2">
      <c r="A21" s="54">
        <v>8</v>
      </c>
      <c r="B21" s="93" t="str">
        <f>vyber!B28</f>
        <v>0-00</v>
      </c>
      <c r="C21" s="35" t="str">
        <f>vyber!C28</f>
        <v>Nevyplněn</v>
      </c>
      <c r="D21" s="159" t="str">
        <f>vyber!D28</f>
        <v>Nevyplněno</v>
      </c>
      <c r="E21" s="159"/>
      <c r="F21" s="32" t="e">
        <f>#N/A</f>
        <v>#N/A</v>
      </c>
      <c r="G21" s="32"/>
    </row>
    <row r="22" spans="1:7" s="94" customFormat="1" ht="18" customHeight="1" x14ac:dyDescent="0.2">
      <c r="A22" s="54">
        <v>9</v>
      </c>
      <c r="B22" s="93" t="str">
        <f>vyber!B29</f>
        <v>0-00</v>
      </c>
      <c r="C22" s="35" t="str">
        <f>vyber!C29</f>
        <v>Nevyplněn</v>
      </c>
      <c r="D22" s="159" t="str">
        <f>vyber!D29</f>
        <v>Nevyplněno</v>
      </c>
      <c r="E22" s="159"/>
      <c r="F22" s="32" t="e">
        <f>#N/A</f>
        <v>#N/A</v>
      </c>
      <c r="G22" s="32"/>
    </row>
    <row r="23" spans="1:7" s="94" customFormat="1" ht="18" customHeight="1" x14ac:dyDescent="0.2">
      <c r="A23" s="54">
        <v>10</v>
      </c>
      <c r="B23" s="93" t="str">
        <f>vyber!B30</f>
        <v>0-00</v>
      </c>
      <c r="C23" s="35" t="str">
        <f>vyber!C30</f>
        <v>Nevyplněn</v>
      </c>
      <c r="D23" s="159" t="str">
        <f>vyber!D30</f>
        <v>Nevyplněno</v>
      </c>
      <c r="E23" s="159"/>
      <c r="F23" s="32" t="e">
        <f>#N/A</f>
        <v>#N/A</v>
      </c>
      <c r="G23" s="32"/>
    </row>
    <row r="24" spans="1:7" s="94" customFormat="1" ht="18" customHeight="1" x14ac:dyDescent="0.2">
      <c r="A24" s="54">
        <v>11</v>
      </c>
      <c r="B24" s="93" t="str">
        <f>vyber!B31</f>
        <v>0-00</v>
      </c>
      <c r="C24" s="35" t="str">
        <f>vyber!C31</f>
        <v>Nevyplněn</v>
      </c>
      <c r="D24" s="159" t="str">
        <f>vyber!D31</f>
        <v>Nevyplněno</v>
      </c>
      <c r="E24" s="159"/>
      <c r="F24" s="32" t="e">
        <f>#N/A</f>
        <v>#N/A</v>
      </c>
      <c r="G24" s="32"/>
    </row>
    <row r="25" spans="1:7" s="94" customFormat="1" ht="18" customHeight="1" x14ac:dyDescent="0.2">
      <c r="A25" s="54">
        <v>12</v>
      </c>
      <c r="B25" s="93" t="str">
        <f>vyber!B32</f>
        <v>0-00</v>
      </c>
      <c r="C25" s="35" t="str">
        <f>vyber!C32</f>
        <v>Nevyplněn</v>
      </c>
      <c r="D25" s="159" t="str">
        <f>vyber!D32</f>
        <v>Nevyplněno</v>
      </c>
      <c r="E25" s="159"/>
      <c r="F25" s="32" t="e">
        <f>#N/A</f>
        <v>#N/A</v>
      </c>
      <c r="G25" s="32"/>
    </row>
    <row r="26" spans="1:7" s="94" customFormat="1" ht="18" customHeight="1" x14ac:dyDescent="0.2">
      <c r="A26" s="54">
        <v>13</v>
      </c>
      <c r="B26" s="93" t="str">
        <f>vyber!B33</f>
        <v>0-00</v>
      </c>
      <c r="C26" s="35" t="str">
        <f>vyber!C33</f>
        <v>Nevyplněn</v>
      </c>
      <c r="D26" s="159" t="str">
        <f>vyber!D33</f>
        <v>Nevyplněno</v>
      </c>
      <c r="E26" s="159"/>
      <c r="F26" s="32" t="e">
        <f>#N/A</f>
        <v>#N/A</v>
      </c>
      <c r="G26" s="32"/>
    </row>
    <row r="27" spans="1:7" s="94" customFormat="1" ht="18" customHeight="1" x14ac:dyDescent="0.2">
      <c r="A27" s="54">
        <v>14</v>
      </c>
      <c r="B27" s="93" t="str">
        <f>vyber!B34</f>
        <v>0-00</v>
      </c>
      <c r="C27" s="35" t="str">
        <f>vyber!C34</f>
        <v>Nevyplněn</v>
      </c>
      <c r="D27" s="159" t="str">
        <f>vyber!D34</f>
        <v>Nevyplněno</v>
      </c>
      <c r="E27" s="159"/>
      <c r="F27" s="32" t="e">
        <f>#N/A</f>
        <v>#N/A</v>
      </c>
      <c r="G27" s="32"/>
    </row>
    <row r="28" spans="1:7" s="94" customFormat="1" ht="18" customHeight="1" x14ac:dyDescent="0.2">
      <c r="A28" s="54">
        <v>15</v>
      </c>
      <c r="B28" s="93" t="str">
        <f>vyber!B35</f>
        <v>0-00</v>
      </c>
      <c r="C28" s="35" t="str">
        <f>vyber!C35</f>
        <v>Nevyplněn</v>
      </c>
      <c r="D28" s="159" t="str">
        <f>vyber!D35</f>
        <v>Nevyplněno</v>
      </c>
      <c r="E28" s="159"/>
      <c r="F28" s="32" t="e">
        <f>#N/A</f>
        <v>#N/A</v>
      </c>
      <c r="G28" s="32"/>
    </row>
    <row r="29" spans="1:7" s="94" customFormat="1" ht="18" customHeight="1" x14ac:dyDescent="0.2">
      <c r="A29" s="54">
        <v>16</v>
      </c>
      <c r="B29" s="93" t="str">
        <f>vyber!B36</f>
        <v>0-00</v>
      </c>
      <c r="C29" s="35" t="str">
        <f>vyber!C36</f>
        <v>Nevyplněn</v>
      </c>
      <c r="D29" s="159" t="str">
        <f>vyber!D36</f>
        <v>Nevyplněno</v>
      </c>
      <c r="E29" s="159"/>
      <c r="F29" s="32" t="e">
        <f>#N/A</f>
        <v>#N/A</v>
      </c>
      <c r="G29" s="32"/>
    </row>
    <row r="30" spans="1:7" s="94" customFormat="1" ht="18" customHeight="1" x14ac:dyDescent="0.2">
      <c r="A30" s="54">
        <v>17</v>
      </c>
      <c r="B30" s="93" t="str">
        <f>vyber!B37</f>
        <v>0-00</v>
      </c>
      <c r="C30" s="35" t="str">
        <f>vyber!C37</f>
        <v>Nevyplněn</v>
      </c>
      <c r="D30" s="159" t="str">
        <f>vyber!D37</f>
        <v>Nevyplněno</v>
      </c>
      <c r="E30" s="159"/>
      <c r="F30" s="32" t="e">
        <f>#N/A</f>
        <v>#N/A</v>
      </c>
      <c r="G30" s="32"/>
    </row>
    <row r="31" spans="1:7" s="94" customFormat="1" ht="18" customHeight="1" x14ac:dyDescent="0.2">
      <c r="A31" s="54">
        <v>18</v>
      </c>
      <c r="B31" s="93" t="str">
        <f>vyber!B38</f>
        <v>0-00</v>
      </c>
      <c r="C31" s="35" t="str">
        <f>vyber!C38</f>
        <v>Nevyplněn</v>
      </c>
      <c r="D31" s="159" t="str">
        <f>vyber!D38</f>
        <v>Nevyplněno</v>
      </c>
      <c r="E31" s="159"/>
      <c r="F31" s="32" t="e">
        <f>#N/A</f>
        <v>#N/A</v>
      </c>
      <c r="G31" s="32"/>
    </row>
    <row r="32" spans="1:7" s="94" customFormat="1" ht="18" customHeight="1" x14ac:dyDescent="0.2">
      <c r="A32" s="54">
        <v>19</v>
      </c>
      <c r="B32" s="93" t="str">
        <f>vyber!B39</f>
        <v>0-00</v>
      </c>
      <c r="C32" s="35" t="str">
        <f>vyber!C39</f>
        <v>Nevyplněn</v>
      </c>
      <c r="D32" s="159" t="str">
        <f>vyber!D39</f>
        <v>Nevyplněno</v>
      </c>
      <c r="E32" s="159"/>
      <c r="F32" s="32" t="e">
        <f>#N/A</f>
        <v>#N/A</v>
      </c>
      <c r="G32" s="32"/>
    </row>
    <row r="33" spans="1:7" s="94" customFormat="1" ht="18" customHeight="1" x14ac:dyDescent="0.2">
      <c r="A33" s="54">
        <v>20</v>
      </c>
      <c r="B33" s="93" t="str">
        <f>vyber!B40</f>
        <v>0-00</v>
      </c>
      <c r="C33" s="35" t="str">
        <f>vyber!C40</f>
        <v>Nevyplněn</v>
      </c>
      <c r="D33" s="159" t="str">
        <f>vyber!D40</f>
        <v>Nevyplněno</v>
      </c>
      <c r="E33" s="159"/>
      <c r="F33" s="32" t="e">
        <f>#N/A</f>
        <v>#N/A</v>
      </c>
      <c r="G33" s="32"/>
    </row>
    <row r="34" spans="1:7" ht="15.75" x14ac:dyDescent="0.25">
      <c r="A34" s="9"/>
      <c r="B34" s="55"/>
      <c r="C34" s="55"/>
      <c r="D34" s="55"/>
      <c r="E34" s="9"/>
    </row>
    <row r="35" spans="1:7" ht="15.75" x14ac:dyDescent="0.25">
      <c r="A35" s="9"/>
      <c r="B35" s="55"/>
      <c r="C35" s="55"/>
      <c r="D35" s="55"/>
      <c r="E35" s="9"/>
    </row>
    <row r="36" spans="1:7" ht="15.75" x14ac:dyDescent="0.25">
      <c r="A36" s="9"/>
      <c r="B36" s="55"/>
      <c r="C36" s="55"/>
      <c r="D36" s="55"/>
      <c r="E36" s="9"/>
    </row>
    <row r="37" spans="1:7" ht="15.75" x14ac:dyDescent="0.25">
      <c r="A37" s="56" t="s">
        <v>92</v>
      </c>
      <c r="B37" s="57"/>
      <c r="C37" s="58">
        <f ca="1">TODAY()</f>
        <v>45579</v>
      </c>
      <c r="D37" s="55"/>
      <c r="E37" s="9"/>
    </row>
    <row r="38" spans="1:7" ht="15.75" x14ac:dyDescent="0.25">
      <c r="A38" s="9"/>
      <c r="B38" s="55"/>
      <c r="C38" s="55"/>
      <c r="D38" s="55"/>
      <c r="E38" s="9"/>
    </row>
    <row r="39" spans="1:7" ht="15.75" x14ac:dyDescent="0.25">
      <c r="A39" s="9"/>
      <c r="B39" s="55"/>
      <c r="C39" s="55"/>
      <c r="D39" s="55"/>
      <c r="E39" s="9"/>
    </row>
    <row r="44" spans="1:7" x14ac:dyDescent="0.2">
      <c r="C44" s="49"/>
      <c r="D44" s="6"/>
      <c r="E44" s="49"/>
    </row>
    <row r="45" spans="1:7" ht="15.75" x14ac:dyDescent="0.25">
      <c r="C45" s="55" t="s">
        <v>38</v>
      </c>
      <c r="D45" s="9"/>
      <c r="E45" s="59" t="s">
        <v>39</v>
      </c>
    </row>
    <row r="46" spans="1:7" ht="15.75" x14ac:dyDescent="0.25">
      <c r="C46" s="55"/>
      <c r="D46" s="55"/>
      <c r="E46" s="9"/>
    </row>
  </sheetData>
  <sheetProtection algorithmName="SHA-512" hashValue="zFvaYQnC+s567RzLYVchAHZj9jZyQ/vUDSIB9McChRkrOG96APkeJtoFxZ0t0dYv320QL5yv8GbgWeMMOmakgw==" saltValue="sk1yjYKCMtjvo+QhZhV8HA==" spinCount="100000" sheet="1" objects="1" scenarios="1"/>
  <mergeCells count="24">
    <mergeCell ref="D18:E18"/>
    <mergeCell ref="D19:E19"/>
    <mergeCell ref="D20:E20"/>
    <mergeCell ref="D13:E13"/>
    <mergeCell ref="D14:E14"/>
    <mergeCell ref="D15:E15"/>
    <mergeCell ref="D16:E16"/>
    <mergeCell ref="D17:E17"/>
    <mergeCell ref="A1:E3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21:E21"/>
    <mergeCell ref="A8:D8"/>
    <mergeCell ref="C10:E10"/>
  </mergeCells>
  <pageMargins left="0.39374999999999999" right="0.39374999999999999" top="0.39374999999999999" bottom="0.39374999999999999" header="0.51180555555555551" footer="0.51180555555555551"/>
  <pageSetup paperSize="9" scale="88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vyber</vt:lpstr>
      <vt:lpstr>kanon</vt:lpstr>
      <vt:lpstr>tisk</vt:lpstr>
      <vt:lpstr>kanon!__xlnm._FilterDatabase</vt:lpstr>
      <vt:lpstr>__xlnm._FilterDatabase_1</vt:lpstr>
      <vt:lpstr>vyber!Třída</vt:lpstr>
      <vt:lpstr>kanon!Z_0C1A0BF3_30C1_459D_BC80_518D0CF8F3AE_.wvu.FilterData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Četba SŠIEŘ</dc:title>
  <dc:subject>Český jazyk</dc:subject>
  <dc:creator>SSIER</dc:creator>
  <dc:description>Povinná četba k maturitě</dc:description>
  <cp:lastModifiedBy>user</cp:lastModifiedBy>
  <cp:lastPrinted>2024-10-06T09:25:06Z</cp:lastPrinted>
  <dcterms:created xsi:type="dcterms:W3CDTF">2020-02-23T19:01:14Z</dcterms:created>
  <dcterms:modified xsi:type="dcterms:W3CDTF">2024-10-14T05:13:54Z</dcterms:modified>
  <cp:contentStatus>hotovo</cp:contentStatus>
</cp:coreProperties>
</file>